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dalibov\Downloads\"/>
    </mc:Choice>
  </mc:AlternateContent>
  <xr:revisionPtr revIDLastSave="0" documentId="13_ncr:1_{D1381ED4-ED60-4FAD-97E5-241424DEC4B0}" xr6:coauthVersionLast="47" xr6:coauthVersionMax="47" xr10:uidLastSave="{00000000-0000-0000-0000-000000000000}"/>
  <bookViews>
    <workbookView xWindow="-33015" yWindow="-10125" windowWidth="28800" windowHeight="15435" xr2:uid="{00000000-000D-0000-FFFF-FFFF00000000}"/>
  </bookViews>
  <sheets>
    <sheet name="Info" sheetId="7" r:id="rId1"/>
    <sheet name="Brenselspriser og CO2" sheetId="6" r:id="rId2"/>
    <sheet name="Kraftpriser_Europa" sheetId="11" r:id="rId3"/>
    <sheet name="Kraftpriser_Norden" sheetId="13" r:id="rId4"/>
    <sheet name="Forbruk og produksjon Norden" sheetId="10" r:id="rId5"/>
  </sheets>
  <definedNames>
    <definedName name="Addo_DocID">"3f92e804-30ba-4061-b1ea-bb1ef80216a1"</definedName>
    <definedName name="Addo_Today">43090</definedName>
    <definedName name="ds1forskyvning" localSheetId="4">#REF!</definedName>
    <definedName name="ds1forskyvning" localSheetId="2">#REF!</definedName>
    <definedName name="ds1forskyvning" localSheetId="3">#REF!</definedName>
    <definedName name="ds1forskyvning">#REF!</definedName>
    <definedName name="ds2forskyvning" localSheetId="4">#REF!</definedName>
    <definedName name="ds2forskyvning" localSheetId="2">#REF!</definedName>
    <definedName name="ds2forskyvning" localSheetId="3">#REF!</definedName>
    <definedName name="ds2forskyvn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0" i="13" l="1"/>
  <c r="N22" i="13" l="1"/>
  <c r="O22" i="13" s="1"/>
  <c r="N25" i="13"/>
  <c r="O25" i="13" s="1"/>
  <c r="M25" i="13"/>
  <c r="L25" i="13"/>
  <c r="N24" i="13"/>
  <c r="O24" i="13" s="1"/>
  <c r="M24" i="13"/>
  <c r="L24" i="13"/>
  <c r="N23" i="13"/>
  <c r="O23" i="13" s="1"/>
  <c r="M23" i="13"/>
  <c r="L23" i="13"/>
  <c r="M22" i="13"/>
  <c r="L22" i="13"/>
  <c r="N21" i="13"/>
  <c r="O21" i="13" s="1"/>
  <c r="M21" i="13"/>
  <c r="L21" i="13"/>
  <c r="M20" i="13"/>
  <c r="Q20" i="13" l="1"/>
  <c r="R20" i="13" s="1"/>
  <c r="Q22" i="13"/>
  <c r="Q23" i="13"/>
  <c r="Q24" i="13"/>
  <c r="Q25" i="13"/>
  <c r="Q21" i="13"/>
  <c r="P20" i="13"/>
  <c r="P21" i="13"/>
  <c r="P23" i="13"/>
  <c r="P24" i="13"/>
  <c r="P22" i="13"/>
  <c r="P25" i="13"/>
  <c r="R22" i="13" l="1"/>
  <c r="R25" i="13"/>
  <c r="R23" i="13"/>
  <c r="R21" i="13"/>
  <c r="R24" i="13"/>
  <c r="L25" i="11"/>
  <c r="M25" i="11"/>
  <c r="N25" i="11"/>
  <c r="O25" i="11" s="1"/>
  <c r="N24" i="11"/>
  <c r="O24" i="11" s="1"/>
  <c r="M24" i="11"/>
  <c r="L24" i="11"/>
  <c r="N23" i="11"/>
  <c r="O23" i="11" s="1"/>
  <c r="M23" i="11"/>
  <c r="L23" i="11"/>
  <c r="N22" i="11"/>
  <c r="O22" i="11" s="1"/>
  <c r="M22" i="11"/>
  <c r="L22" i="11"/>
  <c r="N21" i="11"/>
  <c r="O21" i="11" s="1"/>
  <c r="M21" i="11"/>
  <c r="L21" i="11"/>
  <c r="O20" i="11"/>
  <c r="M20" i="11"/>
  <c r="P20" i="11" l="1"/>
  <c r="R20" i="11"/>
  <c r="P23" i="11"/>
  <c r="P25" i="11"/>
  <c r="R24" i="11"/>
  <c r="R23" i="11"/>
  <c r="P24" i="11"/>
  <c r="R22" i="11"/>
  <c r="P22" i="11"/>
  <c r="R21" i="11"/>
  <c r="P21" i="11"/>
  <c r="R25" i="11"/>
</calcChain>
</file>

<file path=xl/sharedStrings.xml><?xml version="1.0" encoding="utf-8"?>
<sst xmlns="http://schemas.openxmlformats.org/spreadsheetml/2006/main" count="301" uniqueCount="76">
  <si>
    <t>For spørsmål ta kontakt med:</t>
  </si>
  <si>
    <t>Anders Kringstad</t>
  </si>
  <si>
    <t>Gå til:</t>
  </si>
  <si>
    <t>Brensels- og CO2-priser</t>
  </si>
  <si>
    <t>Kraftpriser, Europa</t>
  </si>
  <si>
    <t>Kraftpriser, Norden</t>
  </si>
  <si>
    <t>Forbruk og produksjon, Norden</t>
  </si>
  <si>
    <t>Lav</t>
  </si>
  <si>
    <t>Basis</t>
  </si>
  <si>
    <t>Høy</t>
  </si>
  <si>
    <t>€/MWh</t>
  </si>
  <si>
    <t>Kull</t>
  </si>
  <si>
    <t>$/ton</t>
  </si>
  <si>
    <t>CO2 EU ETS</t>
  </si>
  <si>
    <t>€/ton</t>
  </si>
  <si>
    <t>CO2 UK</t>
  </si>
  <si>
    <t>MWh/tonn kull</t>
  </si>
  <si>
    <t>USD/EUR</t>
  </si>
  <si>
    <t>Årlige gjennomsnittpriser</t>
  </si>
  <si>
    <t>Velg område:</t>
  </si>
  <si>
    <t>Tyskland</t>
  </si>
  <si>
    <t>Frankrike</t>
  </si>
  <si>
    <t>Storbritannia</t>
  </si>
  <si>
    <t>Nederland</t>
  </si>
  <si>
    <t>Polen</t>
  </si>
  <si>
    <t>NO2</t>
  </si>
  <si>
    <t>NO4</t>
  </si>
  <si>
    <t>NO3</t>
  </si>
  <si>
    <t>NO5</t>
  </si>
  <si>
    <t>NO1</t>
  </si>
  <si>
    <t>SE1</t>
  </si>
  <si>
    <t>SE2</t>
  </si>
  <si>
    <t>SE3</t>
  </si>
  <si>
    <t>SE4</t>
  </si>
  <si>
    <t>DK2</t>
  </si>
  <si>
    <t>DK1</t>
  </si>
  <si>
    <t>FI</t>
  </si>
  <si>
    <t>Forbruk og produksjon</t>
  </si>
  <si>
    <t>Årlig gjennomsnittlig TWh for alle værår basert på resultater fra modellsimuleringer</t>
  </si>
  <si>
    <t>Norge</t>
  </si>
  <si>
    <t>Kraftintensiv industri og næring*</t>
  </si>
  <si>
    <t>* Denne kategeorien inkluderer nå også "næring" som vi i KMA21 og LMA20 grupperte under "Øvrig forbruk og tap"</t>
  </si>
  <si>
    <t>Batteri/datasenter</t>
  </si>
  <si>
    <t>Transport</t>
  </si>
  <si>
    <t>Petroleumsindustri</t>
  </si>
  <si>
    <t>Øvrig forbruk og tap</t>
  </si>
  <si>
    <t>Sum forbruk</t>
  </si>
  <si>
    <t/>
  </si>
  <si>
    <t>Vannkraft</t>
  </si>
  <si>
    <t>Vindkraft</t>
  </si>
  <si>
    <t>Solkraft</t>
  </si>
  <si>
    <t>Kjernekraft</t>
  </si>
  <si>
    <t>Øvrig produksjon</t>
  </si>
  <si>
    <t>Sum produksjon</t>
  </si>
  <si>
    <t>Netto eksport</t>
  </si>
  <si>
    <t>Sverige</t>
  </si>
  <si>
    <t>Kraftintensiv industri</t>
  </si>
  <si>
    <t>Finland</t>
  </si>
  <si>
    <t xml:space="preserve">Øvrig forbruk og tap </t>
  </si>
  <si>
    <t>Danmark</t>
  </si>
  <si>
    <t xml:space="preserve"> </t>
  </si>
  <si>
    <t>Norden</t>
  </si>
  <si>
    <t>Kraftintensiv industri og varme</t>
  </si>
  <si>
    <t>Norden samlet</t>
  </si>
  <si>
    <t>KMA2023</t>
  </si>
  <si>
    <t>Reelle 2023 verdier</t>
  </si>
  <si>
    <t>Reelle 2023 €/MWh</t>
  </si>
  <si>
    <t>KMA 2023</t>
  </si>
  <si>
    <t>Gass</t>
  </si>
  <si>
    <t>Vi har valgt å begrense oss til å vise noen tabeller for brensels- og CO2-pris, kraftpriser, samt forbruk og produksjon i per land i Norden. Vi henviser til KMA 2023-2028 for mer detaljerte analyser og forklaringer.</t>
  </si>
  <si>
    <t>Lenke til KMA 2023-2028</t>
  </si>
  <si>
    <t>Høypris</t>
  </si>
  <si>
    <t>Lavpris</t>
  </si>
  <si>
    <t>Dette regnearket er et supplement til Statnetts Kortsiktige Markedsanalyse for perioden 2023 - 2028 (KMA)</t>
  </si>
  <si>
    <t>KMA2023 - Basis</t>
  </si>
  <si>
    <t>Hydrogen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</si>
</sst>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0"/>
    <numFmt numFmtId="165" formatCode="0.0"/>
  </numFmts>
  <fonts count="4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11"/>
      <color theme="0"/>
      <name val="Calibri"/>
      <family val="2"/>
      <scheme val="minor"/>
    </font>
    <font>
      <sz val="12"/>
      <color theme="0"/>
      <name val="Times New Roman"/>
      <family val="2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</font>
    <font>
      <b/>
      <sz val="18"/>
      <color theme="1"/>
      <name val="Calibri"/>
      <family val="2"/>
    </font>
    <font>
      <sz val="12"/>
      <color rgb="FFFF0000"/>
      <name val="Times New Roman"/>
      <family val="2"/>
    </font>
    <font>
      <sz val="12"/>
      <color theme="0"/>
      <name val="Calibri Light"/>
      <family val="2"/>
      <scheme val="maj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</font>
    <font>
      <sz val="9"/>
      <color rgb="FF565659"/>
      <name val="Segoe UI Light"/>
      <family val="2"/>
    </font>
    <font>
      <sz val="9"/>
      <color theme="0" tint="-0.34998626667073579"/>
      <name val="Calibri"/>
      <family val="2"/>
    </font>
    <font>
      <sz val="12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5B4"/>
        <bgColor rgb="FF000000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3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0" borderId="0" xfId="0" applyFont="1"/>
    <xf numFmtId="0" fontId="8" fillId="2" borderId="0" xfId="0" applyFont="1" applyFill="1"/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0" fillId="5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0" xfId="1"/>
    <xf numFmtId="0" fontId="13" fillId="0" borderId="0" xfId="0" applyFont="1" applyAlignment="1">
      <alignment wrapText="1"/>
    </xf>
    <xf numFmtId="0" fontId="14" fillId="0" borderId="0" xfId="1" applyFont="1" applyAlignment="1">
      <alignment wrapText="1"/>
    </xf>
    <xf numFmtId="0" fontId="16" fillId="0" borderId="0" xfId="0" applyFont="1"/>
    <xf numFmtId="0" fontId="17" fillId="0" borderId="0" xfId="0" applyFont="1"/>
    <xf numFmtId="0" fontId="16" fillId="5" borderId="0" xfId="0" applyFont="1" applyFill="1"/>
    <xf numFmtId="0" fontId="11" fillId="0" borderId="0" xfId="0" applyFont="1"/>
    <xf numFmtId="0" fontId="20" fillId="3" borderId="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5" borderId="5" xfId="0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/>
    </xf>
    <xf numFmtId="0" fontId="12" fillId="0" borderId="0" xfId="1" applyAlignment="1">
      <alignment wrapText="1"/>
    </xf>
    <xf numFmtId="0" fontId="21" fillId="0" borderId="0" xfId="0" applyFont="1"/>
    <xf numFmtId="0" fontId="22" fillId="0" borderId="0" xfId="0" applyFont="1"/>
    <xf numFmtId="0" fontId="13" fillId="0" borderId="0" xfId="0" applyFont="1" applyAlignment="1">
      <alignment vertical="top" wrapText="1"/>
    </xf>
    <xf numFmtId="0" fontId="20" fillId="3" borderId="9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20" fillId="3" borderId="2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20" fillId="6" borderId="4" xfId="0" applyFont="1" applyFill="1" applyBorder="1" applyAlignment="1">
      <alignment horizontal="center" vertical="center"/>
    </xf>
    <xf numFmtId="1" fontId="0" fillId="0" borderId="0" xfId="0" applyNumberFormat="1"/>
    <xf numFmtId="0" fontId="24" fillId="0" borderId="0" xfId="0" applyFont="1"/>
    <xf numFmtId="0" fontId="0" fillId="5" borderId="0" xfId="0" applyFill="1"/>
    <xf numFmtId="0" fontId="0" fillId="5" borderId="13" xfId="0" applyFill="1" applyBorder="1"/>
    <xf numFmtId="1" fontId="0" fillId="7" borderId="0" xfId="0" applyNumberFormat="1" applyFill="1"/>
    <xf numFmtId="0" fontId="24" fillId="7" borderId="0" xfId="0" applyFont="1" applyFill="1"/>
    <xf numFmtId="0" fontId="25" fillId="0" borderId="13" xfId="0" applyFont="1" applyBorder="1"/>
    <xf numFmtId="1" fontId="0" fillId="5" borderId="0" xfId="0" applyNumberFormat="1" applyFill="1"/>
    <xf numFmtId="0" fontId="25" fillId="0" borderId="0" xfId="0" applyFont="1"/>
    <xf numFmtId="164" fontId="0" fillId="0" borderId="0" xfId="0" applyNumberFormat="1"/>
    <xf numFmtId="1" fontId="0" fillId="8" borderId="0" xfId="0" applyNumberFormat="1" applyFill="1"/>
    <xf numFmtId="0" fontId="24" fillId="8" borderId="0" xfId="0" applyFont="1" applyFill="1"/>
    <xf numFmtId="1" fontId="0" fillId="9" borderId="0" xfId="0" applyNumberFormat="1" applyFill="1"/>
    <xf numFmtId="0" fontId="24" fillId="9" borderId="0" xfId="0" applyFont="1" applyFill="1"/>
    <xf numFmtId="0" fontId="0" fillId="0" borderId="13" xfId="0" applyBorder="1"/>
    <xf numFmtId="0" fontId="26" fillId="0" borderId="0" xfId="0" applyFont="1"/>
    <xf numFmtId="0" fontId="0" fillId="2" borderId="0" xfId="0" applyFill="1"/>
    <xf numFmtId="0" fontId="24" fillId="2" borderId="0" xfId="0" applyFont="1" applyFill="1"/>
    <xf numFmtId="0" fontId="27" fillId="2" borderId="0" xfId="0" applyFont="1" applyFill="1"/>
    <xf numFmtId="0" fontId="25" fillId="2" borderId="0" xfId="0" applyFont="1" applyFill="1"/>
    <xf numFmtId="0" fontId="28" fillId="2" borderId="0" xfId="0" applyFont="1" applyFill="1"/>
    <xf numFmtId="1" fontId="24" fillId="0" borderId="0" xfId="0" applyNumberFormat="1" applyFont="1"/>
    <xf numFmtId="0" fontId="20" fillId="4" borderId="0" xfId="0" applyFont="1" applyFill="1" applyAlignment="1">
      <alignment horizontal="center" vertical="center"/>
    </xf>
    <xf numFmtId="165" fontId="20" fillId="3" borderId="0" xfId="0" applyNumberFormat="1" applyFont="1" applyFill="1" applyAlignment="1">
      <alignment vertical="center"/>
    </xf>
    <xf numFmtId="1" fontId="20" fillId="3" borderId="7" xfId="0" applyNumberFormat="1" applyFont="1" applyFill="1" applyBorder="1" applyAlignment="1">
      <alignment horizontal="center" vertical="center"/>
    </xf>
    <xf numFmtId="1" fontId="20" fillId="3" borderId="8" xfId="0" applyNumberFormat="1" applyFont="1" applyFill="1" applyBorder="1" applyAlignment="1">
      <alignment horizontal="center" vertical="center"/>
    </xf>
    <xf numFmtId="1" fontId="20" fillId="4" borderId="0" xfId="0" applyNumberFormat="1" applyFont="1" applyFill="1" applyAlignment="1">
      <alignment horizontal="center" vertical="center"/>
    </xf>
    <xf numFmtId="0" fontId="21" fillId="5" borderId="0" xfId="0" applyFont="1" applyFill="1"/>
    <xf numFmtId="0" fontId="8" fillId="0" borderId="0" xfId="0" applyFont="1"/>
    <xf numFmtId="0" fontId="3" fillId="0" borderId="0" xfId="0" applyFont="1"/>
    <xf numFmtId="0" fontId="29" fillId="0" borderId="0" xfId="0" applyFont="1"/>
    <xf numFmtId="0" fontId="19" fillId="10" borderId="9" xfId="0" applyFont="1" applyFill="1" applyBorder="1" applyAlignment="1">
      <alignment horizontal="center"/>
    </xf>
    <xf numFmtId="0" fontId="20" fillId="10" borderId="10" xfId="0" applyFont="1" applyFill="1" applyBorder="1" applyAlignment="1">
      <alignment horizontal="center" vertical="center"/>
    </xf>
    <xf numFmtId="0" fontId="19" fillId="10" borderId="10" xfId="0" applyFont="1" applyFill="1" applyBorder="1" applyAlignment="1">
      <alignment horizontal="center"/>
    </xf>
    <xf numFmtId="0" fontId="20" fillId="10" borderId="11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22" fillId="5" borderId="0" xfId="0" applyFont="1" applyFill="1"/>
    <xf numFmtId="0" fontId="29" fillId="5" borderId="0" xfId="0" applyFont="1" applyFill="1"/>
    <xf numFmtId="0" fontId="30" fillId="5" borderId="0" xfId="0" applyFont="1" applyFill="1"/>
    <xf numFmtId="0" fontId="31" fillId="11" borderId="0" xfId="0" applyFont="1" applyFill="1"/>
    <xf numFmtId="1" fontId="9" fillId="11" borderId="0" xfId="0" applyNumberFormat="1" applyFont="1" applyFill="1"/>
    <xf numFmtId="1" fontId="23" fillId="0" borderId="0" xfId="0" applyNumberFormat="1" applyFont="1"/>
    <xf numFmtId="0" fontId="32" fillId="0" borderId="0" xfId="0" applyFont="1" applyAlignment="1">
      <alignment wrapText="1"/>
    </xf>
    <xf numFmtId="0" fontId="13" fillId="0" borderId="0" xfId="0" applyFont="1"/>
    <xf numFmtId="0" fontId="2" fillId="0" borderId="0" xfId="0" applyFont="1" applyAlignment="1">
      <alignment horizontal="left"/>
    </xf>
    <xf numFmtId="0" fontId="33" fillId="0" borderId="0" xfId="0" applyFont="1" applyAlignment="1">
      <alignment horizontal="left" vertical="center" readingOrder="1"/>
    </xf>
    <xf numFmtId="1" fontId="34" fillId="0" borderId="0" xfId="0" applyNumberFormat="1" applyFont="1"/>
    <xf numFmtId="0" fontId="2" fillId="2" borderId="0" xfId="0" applyFont="1" applyFill="1"/>
    <xf numFmtId="0" fontId="2" fillId="0" borderId="0" xfId="0" applyFont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1" fontId="2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5" fillId="5" borderId="0" xfId="0" applyNumberFormat="1" applyFont="1" applyFill="1"/>
    <xf numFmtId="1" fontId="35" fillId="0" borderId="0" xfId="0" applyNumberFormat="1" applyFont="1"/>
    <xf numFmtId="1" fontId="36" fillId="5" borderId="0" xfId="0" applyNumberFormat="1" applyFont="1" applyFill="1"/>
    <xf numFmtId="0" fontId="14" fillId="0" borderId="0" xfId="1" applyFont="1"/>
    <xf numFmtId="0" fontId="1" fillId="0" borderId="0" xfId="0" applyFont="1"/>
    <xf numFmtId="165" fontId="8" fillId="0" borderId="0" xfId="0" applyNumberFormat="1" applyFont="1"/>
    <xf numFmtId="165" fontId="37" fillId="0" borderId="0" xfId="0" applyNumberFormat="1" applyFont="1"/>
    <xf numFmtId="0" fontId="38" fillId="0" borderId="0" xfId="0" applyFont="1" applyAlignment="1">
      <alignment horizontal="right"/>
    </xf>
    <xf numFmtId="0" fontId="38" fillId="0" borderId="0" xfId="0" applyFont="1"/>
    <xf numFmtId="1" fontId="39" fillId="0" borderId="0" xfId="0" applyNumberFormat="1" applyFont="1"/>
    <xf numFmtId="0" fontId="40" fillId="0" borderId="0" xfId="0" applyFont="1"/>
    <xf numFmtId="0" fontId="39" fillId="0" borderId="0" xfId="0" applyFont="1"/>
    <xf numFmtId="165" fontId="15" fillId="0" borderId="0" xfId="0" applyNumberFormat="1" applyFont="1"/>
    <xf numFmtId="0" fontId="19" fillId="3" borderId="1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</cellXfs>
  <cellStyles count="2">
    <cellStyle name="Hyperkobling" xfId="1" builtinId="8"/>
    <cellStyle name="Normal" xfId="0" builtinId="0" customBuiltin="1"/>
  </cellStyles>
  <dxfs count="0"/>
  <tableStyles count="1" defaultTableStyle="TableStyleMedium2" defaultPivotStyle="PivotStyleLight16">
    <tableStyle name="Invisible" pivot="0" table="0" count="0" xr9:uid="{609F2767-9A8D-462E-9CED-466FAC661FB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78258967629053E-2"/>
          <c:y val="0.13320100612423447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Kraftpriser_Europa!$O$20:$O$25</c:f>
              <c:numCache>
                <c:formatCode>0</c:formatCode>
                <c:ptCount val="6"/>
                <c:pt idx="0">
                  <c:v>0</c:v>
                </c:pt>
                <c:pt idx="1">
                  <c:v>94</c:v>
                </c:pt>
                <c:pt idx="2">
                  <c:v>83</c:v>
                </c:pt>
                <c:pt idx="3">
                  <c:v>59</c:v>
                </c:pt>
                <c:pt idx="4">
                  <c:v>54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A-4256-9226-69D69F0B7D9E}"/>
            </c:ext>
          </c:extLst>
        </c:ser>
        <c:ser>
          <c:idx val="2"/>
          <c:order val="1"/>
          <c:tx>
            <c:strRef>
              <c:f>Kraftpriser_Europa!$P$19</c:f>
              <c:strCache>
                <c:ptCount val="1"/>
                <c:pt idx="0">
                  <c:v>Lav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Kraftpriser_Europa!$P$20:$P$25</c:f>
              <c:numCache>
                <c:formatCode>0</c:formatCode>
                <c:ptCount val="6"/>
                <c:pt idx="0">
                  <c:v>121.5</c:v>
                </c:pt>
                <c:pt idx="1">
                  <c:v>24.5</c:v>
                </c:pt>
                <c:pt idx="2">
                  <c:v>22.5</c:v>
                </c:pt>
                <c:pt idx="3">
                  <c:v>26.5</c:v>
                </c:pt>
                <c:pt idx="4">
                  <c:v>14.5</c:v>
                </c:pt>
                <c:pt idx="5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2A-4256-9226-69D69F0B7D9E}"/>
            </c:ext>
          </c:extLst>
        </c:ser>
        <c:ser>
          <c:idx val="3"/>
          <c:order val="2"/>
          <c:tx>
            <c:strRef>
              <c:f>Kraftpriser_Europa!$Q$19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Kraftpriser_Europa!$Q$20:$Q$25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A-4256-9226-69D69F0B7D9E}"/>
            </c:ext>
          </c:extLst>
        </c:ser>
        <c:ser>
          <c:idx val="4"/>
          <c:order val="3"/>
          <c:tx>
            <c:strRef>
              <c:f>Kraftpriser_Europa!$R$19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Kraftpriser_Europa!$R$20:$R$25</c:f>
              <c:numCache>
                <c:formatCode>0</c:formatCode>
                <c:ptCount val="6"/>
                <c:pt idx="0">
                  <c:v>-131.5</c:v>
                </c:pt>
                <c:pt idx="1">
                  <c:v>38.5</c:v>
                </c:pt>
                <c:pt idx="2">
                  <c:v>50.5</c:v>
                </c:pt>
                <c:pt idx="3">
                  <c:v>27.5</c:v>
                </c:pt>
                <c:pt idx="4">
                  <c:v>30.5</c:v>
                </c:pt>
                <c:pt idx="5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2A-4256-9226-69D69F0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78258967629053E-2"/>
          <c:y val="0.13320100612423447"/>
          <c:w val="0.74438812264947352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Kraftpriser_Norden!$K$20:$K$25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Kraftpriser_Norden!$O$20:$O$25</c:f>
              <c:numCache>
                <c:formatCode>0.0</c:formatCode>
                <c:ptCount val="6"/>
                <c:pt idx="0">
                  <c:v>0</c:v>
                </c:pt>
                <c:pt idx="1">
                  <c:v>11.713683011847476</c:v>
                </c:pt>
                <c:pt idx="2">
                  <c:v>14.392148562030901</c:v>
                </c:pt>
                <c:pt idx="3">
                  <c:v>13.999248341785226</c:v>
                </c:pt>
                <c:pt idx="4">
                  <c:v>16.483567817926648</c:v>
                </c:pt>
                <c:pt idx="5">
                  <c:v>20.109634105324851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F-4E1C-8FD5-44C2E8D45450}"/>
            </c:ext>
          </c:extLst>
        </c:ser>
        <c:ser>
          <c:idx val="2"/>
          <c:order val="1"/>
          <c:tx>
            <c:strRef>
              <c:f>Kraftpriser_Norden!$P$19</c:f>
              <c:strCache>
                <c:ptCount val="1"/>
                <c:pt idx="0">
                  <c:v>Lav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4F-4E1C-8FD5-44C2E8D4545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F-4E1C-8FD5-44C2E8D4545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44F-4E1C-8FD5-44C2E8D4545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4F-4E1C-8FD5-44C2E8D4545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4F-4E1C-8FD5-44C2E8D4545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4F-4E1C-8FD5-44C2E8D45450}"/>
              </c:ext>
            </c:extLst>
          </c:dPt>
          <c:cat>
            <c:numRef>
              <c:f>Kraftpriser_Norden!$K$20:$K$25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Kraftpriser_Norden!$P$20:$P$25</c:f>
              <c:numCache>
                <c:formatCode>0.0</c:formatCode>
                <c:ptCount val="6"/>
                <c:pt idx="0">
                  <c:v>14.326069012033125</c:v>
                </c:pt>
                <c:pt idx="1">
                  <c:v>2.2863169881525245</c:v>
                </c:pt>
                <c:pt idx="2">
                  <c:v>1.6078514379690994</c:v>
                </c:pt>
                <c:pt idx="3">
                  <c:v>4.0007516582147744</c:v>
                </c:pt>
                <c:pt idx="4">
                  <c:v>3.516432182073352</c:v>
                </c:pt>
                <c:pt idx="5">
                  <c:v>3.8903658946751491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4F-4E1C-8FD5-44C2E8D45450}"/>
            </c:ext>
          </c:extLst>
        </c:ser>
        <c:ser>
          <c:idx val="3"/>
          <c:order val="2"/>
          <c:tx>
            <c:strRef>
              <c:f>Kraftpriser_Norden!$Q$19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numRef>
              <c:f>Kraftpriser_Norden!$K$20:$K$25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Kraftpriser_Norden!$Q$20:$Q$25</c:f>
              <c:numCache>
                <c:formatCode>0.0</c:formatCode>
                <c:ptCount val="6"/>
                <c:pt idx="0">
                  <c:v>0.8148140923181213</c:v>
                </c:pt>
                <c:pt idx="1">
                  <c:v>0.8148140923181213</c:v>
                </c:pt>
                <c:pt idx="2">
                  <c:v>0.8148140923181213</c:v>
                </c:pt>
                <c:pt idx="3">
                  <c:v>0.8148140923181213</c:v>
                </c:pt>
                <c:pt idx="4">
                  <c:v>0.8148140923181213</c:v>
                </c:pt>
                <c:pt idx="5">
                  <c:v>0.8148140923181213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4F-4E1C-8FD5-44C2E8D45450}"/>
            </c:ext>
          </c:extLst>
        </c:ser>
        <c:ser>
          <c:idx val="4"/>
          <c:order val="3"/>
          <c:tx>
            <c:strRef>
              <c:f>Kraftpriser_Norden!$R$19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44F-4E1C-8FD5-44C2E8D4545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44F-4E1C-8FD5-44C2E8D45450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44F-4E1C-8FD5-44C2E8D4545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44F-4E1C-8FD5-44C2E8D4545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44F-4E1C-8FD5-44C2E8D4545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44F-4E1C-8FD5-44C2E8D45450}"/>
              </c:ext>
            </c:extLst>
          </c:dPt>
          <c:cat>
            <c:numRef>
              <c:f>Kraftpriser_Norden!$K$20:$K$25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Kraftpriser_Norden!$R$20:$R$25</c:f>
              <c:numCache>
                <c:formatCode>0.0</c:formatCode>
                <c:ptCount val="6"/>
                <c:pt idx="0">
                  <c:v>0</c:v>
                </c:pt>
                <c:pt idx="1">
                  <c:v>2.1851859076818787</c:v>
                </c:pt>
                <c:pt idx="2">
                  <c:v>2.1551510741436299</c:v>
                </c:pt>
                <c:pt idx="3">
                  <c:v>0.66139222096200534</c:v>
                </c:pt>
                <c:pt idx="4">
                  <c:v>2.4858679421267045</c:v>
                </c:pt>
                <c:pt idx="5">
                  <c:v>3.1951507658917802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44F-4E1C-8FD5-44C2E8D45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171450</xdr:rowOff>
    </xdr:from>
    <xdr:to>
      <xdr:col>7</xdr:col>
      <xdr:colOff>1710267</xdr:colOff>
      <xdr:row>19</xdr:row>
      <xdr:rowOff>133350</xdr:rowOff>
    </xdr:to>
    <xdr:pic>
      <xdr:nvPicPr>
        <xdr:cNvPr id="4" name="Grafikk 3">
          <a:extLst>
            <a:ext uri="{FF2B5EF4-FFF2-40B4-BE49-F238E27FC236}">
              <a16:creationId xmlns:a16="http://schemas.microsoft.com/office/drawing/2014/main" id="{1A52F4C4-31CC-C1F4-8205-BE1CA2DE0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885825"/>
          <a:ext cx="7044267" cy="396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140185</xdr:colOff>
      <xdr:row>2</xdr:row>
      <xdr:rowOff>94494</xdr:rowOff>
    </xdr:from>
    <xdr:to>
      <xdr:col>14</xdr:col>
      <xdr:colOff>47625</xdr:colOff>
      <xdr:row>16</xdr:row>
      <xdr:rowOff>54489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0F51A61A-D693-434B-A1FC-0EFFA1B7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292000</xdr:colOff>
      <xdr:row>3</xdr:row>
      <xdr:rowOff>101821</xdr:rowOff>
    </xdr:from>
    <xdr:to>
      <xdr:col>14</xdr:col>
      <xdr:colOff>192406</xdr:colOff>
      <xdr:row>17</xdr:row>
      <xdr:rowOff>87313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46D3031-27AF-4A1B-8E33-A0CD960A4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nders.kringstad@statnett.no?subject=KMA23" TargetMode="External"/><Relationship Id="rId1" Type="http://schemas.openxmlformats.org/officeDocument/2006/relationships/hyperlink" Target="https://www.statnett.no/for-aktorer-i-kraftbransjen/planer-og-analyser/kortsiktig-markedsanalys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D5:I25"/>
  <sheetViews>
    <sheetView showGridLines="0" tabSelected="1" workbookViewId="0">
      <selection activeCell="I2" sqref="I2"/>
    </sheetView>
  </sheetViews>
  <sheetFormatPr baseColWidth="10" defaultColWidth="11.42578125" defaultRowHeight="18.75" x14ac:dyDescent="0.3"/>
  <cols>
    <col min="8" max="8" width="27.5703125" customWidth="1"/>
    <col min="9" max="9" width="124.85546875" style="11" customWidth="1"/>
  </cols>
  <sheetData>
    <row r="5" spans="4:9" x14ac:dyDescent="0.3">
      <c r="I5" s="11" t="s">
        <v>73</v>
      </c>
    </row>
    <row r="7" spans="4:9" x14ac:dyDescent="0.3">
      <c r="I7" s="12" t="s">
        <v>70</v>
      </c>
    </row>
    <row r="8" spans="4:9" ht="15" x14ac:dyDescent="0.25">
      <c r="I8" s="29"/>
    </row>
    <row r="9" spans="4:9" ht="37.5" x14ac:dyDescent="0.25">
      <c r="I9" s="32" t="s">
        <v>69</v>
      </c>
    </row>
    <row r="11" spans="4:9" x14ac:dyDescent="0.3">
      <c r="I11" s="11" t="s">
        <v>0</v>
      </c>
    </row>
    <row r="12" spans="4:9" x14ac:dyDescent="0.3">
      <c r="I12" s="97" t="s">
        <v>1</v>
      </c>
    </row>
    <row r="14" spans="4:9" x14ac:dyDescent="0.3">
      <c r="D14" s="10"/>
      <c r="I14" s="11" t="s">
        <v>2</v>
      </c>
    </row>
    <row r="15" spans="4:9" x14ac:dyDescent="0.3">
      <c r="I15" s="12" t="s">
        <v>3</v>
      </c>
    </row>
    <row r="16" spans="4:9" x14ac:dyDescent="0.3">
      <c r="I16" s="12" t="s">
        <v>4</v>
      </c>
    </row>
    <row r="17" spans="8:9" x14ac:dyDescent="0.3">
      <c r="I17" s="12" t="s">
        <v>5</v>
      </c>
    </row>
    <row r="18" spans="8:9" x14ac:dyDescent="0.3">
      <c r="I18" s="12" t="s">
        <v>6</v>
      </c>
    </row>
    <row r="22" spans="8:9" ht="21" x14ac:dyDescent="0.35">
      <c r="I22" s="82"/>
    </row>
    <row r="25" spans="8:9" x14ac:dyDescent="0.3">
      <c r="H25" s="83"/>
    </row>
  </sheetData>
  <hyperlinks>
    <hyperlink ref="I15" location="'Brenselspriser og CO2'!A1" display="Brensels- og CO2-priser" xr:uid="{00000000-0004-0000-0000-000002000000}"/>
    <hyperlink ref="I16" location="Kraftpriser_Europa!A1" display="Kraftpriser, Europa" xr:uid="{70B1EC05-1F9F-46C2-B4E5-6CEA92A91A1B}"/>
    <hyperlink ref="I17" location="Kraftpriser_Norden!A1" display="Kraftpriser, Norden" xr:uid="{E70CF0B8-7DE3-4D45-A126-CF342E4CE948}"/>
    <hyperlink ref="I18" location="'Forbruk og produksjon Norden'!A1" display="Forbruk og produksjon, Norden" xr:uid="{6110270E-7B45-45A6-AC29-59AF14DE8640}"/>
    <hyperlink ref="I7" r:id="rId1" xr:uid="{C6C8D59E-B0E0-49E1-BB9B-1CC27F82BD8C}"/>
    <hyperlink ref="I12" r:id="rId2" xr:uid="{90250BD7-73D8-4F5E-B96C-0389D3559AC9}"/>
  </hyperlinks>
  <pageMargins left="0.7" right="0.7" top="0.75" bottom="0.75" header="0.3" footer="0.3"/>
  <pageSetup paperSize="9" orientation="portrait" r:id="rId3"/>
  <headerFooter>
    <oddHeader>&amp;L&amp;"Calibri"&amp;10&amp;K000000Åpen informasjon / Public information&amp;1#</oddHead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7"/>
  <sheetViews>
    <sheetView showGridLines="0" zoomScaleNormal="100" workbookViewId="0">
      <selection activeCell="C18" sqref="C18"/>
    </sheetView>
  </sheetViews>
  <sheetFormatPr baseColWidth="10" defaultColWidth="11.42578125" defaultRowHeight="15" x14ac:dyDescent="0.25"/>
  <cols>
    <col min="1" max="3" width="9.42578125" style="4" customWidth="1"/>
    <col min="4" max="4" width="13" style="4" customWidth="1"/>
    <col min="5" max="18" width="9.140625" style="4" customWidth="1"/>
    <col min="19" max="22" width="9.140625" customWidth="1"/>
  </cols>
  <sheetData>
    <row r="1" spans="1:22" x14ac:dyDescent="0.25">
      <c r="A1" s="87"/>
      <c r="B1" s="87"/>
      <c r="C1" s="87"/>
      <c r="D1" s="87"/>
      <c r="E1" s="87"/>
      <c r="F1" s="87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</row>
    <row r="2" spans="1:22" ht="23.25" x14ac:dyDescent="0.35">
      <c r="A2" s="87"/>
      <c r="B2" s="1" t="s">
        <v>3</v>
      </c>
      <c r="C2" s="1"/>
      <c r="D2" s="87"/>
      <c r="E2" s="87"/>
      <c r="F2" s="87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</row>
    <row r="3" spans="1:22" ht="18.75" x14ac:dyDescent="0.3">
      <c r="A3" s="87"/>
      <c r="B3" s="2" t="s">
        <v>64</v>
      </c>
      <c r="C3" s="2"/>
      <c r="D3" s="87"/>
      <c r="E3" s="87"/>
      <c r="F3" s="87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1:22" x14ac:dyDescent="0.25">
      <c r="A4" s="87"/>
      <c r="B4" s="3" t="s">
        <v>65</v>
      </c>
      <c r="C4" s="3"/>
      <c r="D4" s="87"/>
      <c r="E4" s="87"/>
      <c r="F4" s="87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</row>
    <row r="5" spans="1:22" x14ac:dyDescent="0.25">
      <c r="A5" s="87"/>
      <c r="B5" s="3"/>
      <c r="C5" s="3"/>
      <c r="D5" s="87"/>
      <c r="E5" s="87"/>
      <c r="F5" s="87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</row>
    <row r="6" spans="1:22" x14ac:dyDescent="0.2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</row>
    <row r="7" spans="1:22" ht="15.75" thickBot="1" x14ac:dyDescent="0.3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</row>
    <row r="8" spans="1:22" ht="15.75" thickBot="1" x14ac:dyDescent="0.3">
      <c r="A8" s="88"/>
      <c r="B8" s="6"/>
      <c r="C8" s="6"/>
      <c r="D8" s="7"/>
      <c r="E8" s="71"/>
      <c r="F8" s="72">
        <v>2023</v>
      </c>
      <c r="G8" s="72"/>
      <c r="H8" s="73"/>
      <c r="I8" s="72">
        <v>2024</v>
      </c>
      <c r="J8" s="72"/>
      <c r="K8" s="73"/>
      <c r="L8" s="72">
        <v>2025</v>
      </c>
      <c r="M8" s="72"/>
      <c r="N8" s="73"/>
      <c r="O8" s="72">
        <v>2026</v>
      </c>
      <c r="P8" s="74"/>
      <c r="Q8" s="73"/>
      <c r="R8" s="72">
        <v>2027</v>
      </c>
      <c r="S8" s="74"/>
      <c r="T8" s="73"/>
      <c r="U8" s="72">
        <v>2028</v>
      </c>
      <c r="V8" s="74"/>
    </row>
    <row r="9" spans="1:22" ht="15.75" thickBot="1" x14ac:dyDescent="0.3">
      <c r="A9" s="88"/>
      <c r="B9" s="6"/>
      <c r="C9" s="6"/>
      <c r="D9" s="7"/>
      <c r="E9" s="33" t="s">
        <v>7</v>
      </c>
      <c r="F9" s="34" t="s">
        <v>8</v>
      </c>
      <c r="G9" s="35" t="s">
        <v>9</v>
      </c>
      <c r="H9" s="17" t="s">
        <v>7</v>
      </c>
      <c r="I9" s="18" t="s">
        <v>8</v>
      </c>
      <c r="J9" s="20" t="s">
        <v>9</v>
      </c>
      <c r="K9" s="19" t="s">
        <v>7</v>
      </c>
      <c r="L9" s="18" t="s">
        <v>8</v>
      </c>
      <c r="M9" s="19" t="s">
        <v>9</v>
      </c>
      <c r="N9" s="17" t="s">
        <v>7</v>
      </c>
      <c r="O9" s="18" t="s">
        <v>8</v>
      </c>
      <c r="P9" s="20" t="s">
        <v>9</v>
      </c>
      <c r="Q9" s="17" t="s">
        <v>7</v>
      </c>
      <c r="R9" s="18" t="s">
        <v>8</v>
      </c>
      <c r="S9" s="20" t="s">
        <v>9</v>
      </c>
      <c r="T9" s="17" t="s">
        <v>7</v>
      </c>
      <c r="U9" s="18" t="s">
        <v>8</v>
      </c>
      <c r="V9" s="20" t="s">
        <v>9</v>
      </c>
    </row>
    <row r="10" spans="1:22" x14ac:dyDescent="0.25">
      <c r="A10" s="88"/>
      <c r="B10" s="107" t="s">
        <v>64</v>
      </c>
      <c r="C10" s="37" t="s">
        <v>68</v>
      </c>
      <c r="D10" s="25" t="s">
        <v>10</v>
      </c>
      <c r="E10" s="23"/>
      <c r="F10" s="24">
        <v>42</v>
      </c>
      <c r="G10" s="25"/>
      <c r="H10" s="23">
        <v>35</v>
      </c>
      <c r="I10" s="24">
        <v>50</v>
      </c>
      <c r="J10" s="25">
        <v>80</v>
      </c>
      <c r="K10" s="23">
        <v>30</v>
      </c>
      <c r="L10" s="24">
        <v>45</v>
      </c>
      <c r="M10" s="25">
        <v>85</v>
      </c>
      <c r="N10" s="23">
        <v>20</v>
      </c>
      <c r="O10" s="24">
        <v>40</v>
      </c>
      <c r="P10" s="25">
        <v>65</v>
      </c>
      <c r="Q10" s="23">
        <v>20</v>
      </c>
      <c r="R10" s="24">
        <v>30</v>
      </c>
      <c r="S10" s="25">
        <v>60</v>
      </c>
      <c r="T10" s="23">
        <v>20</v>
      </c>
      <c r="U10" s="24">
        <v>30</v>
      </c>
      <c r="V10" s="25">
        <v>55</v>
      </c>
    </row>
    <row r="11" spans="1:22" x14ac:dyDescent="0.25">
      <c r="A11" s="88"/>
      <c r="B11" s="108"/>
      <c r="C11" s="36" t="s">
        <v>11</v>
      </c>
      <c r="D11" s="21" t="s">
        <v>12</v>
      </c>
      <c r="E11" s="26"/>
      <c r="F11" s="62">
        <v>121</v>
      </c>
      <c r="G11" s="21"/>
      <c r="H11" s="26">
        <v>100</v>
      </c>
      <c r="I11" s="62">
        <v>125</v>
      </c>
      <c r="J11" s="21">
        <v>180</v>
      </c>
      <c r="K11" s="26">
        <v>90</v>
      </c>
      <c r="L11" s="62">
        <v>125</v>
      </c>
      <c r="M11" s="21">
        <v>185</v>
      </c>
      <c r="N11" s="26">
        <v>80</v>
      </c>
      <c r="O11" s="62">
        <v>120</v>
      </c>
      <c r="P11" s="64">
        <v>175</v>
      </c>
      <c r="Q11" s="26">
        <v>75</v>
      </c>
      <c r="R11" s="62">
        <v>115</v>
      </c>
      <c r="S11" s="64">
        <v>150</v>
      </c>
      <c r="T11" s="65">
        <v>75</v>
      </c>
      <c r="U11" s="66">
        <v>115</v>
      </c>
      <c r="V11" s="64">
        <v>140</v>
      </c>
    </row>
    <row r="12" spans="1:22" x14ac:dyDescent="0.25">
      <c r="A12" s="88"/>
      <c r="B12" s="108"/>
      <c r="C12" s="36" t="s">
        <v>13</v>
      </c>
      <c r="D12" s="21" t="s">
        <v>14</v>
      </c>
      <c r="E12" s="26"/>
      <c r="F12" s="62">
        <v>83</v>
      </c>
      <c r="G12" s="21"/>
      <c r="H12" s="26">
        <v>75</v>
      </c>
      <c r="I12" s="62">
        <v>90</v>
      </c>
      <c r="J12" s="21">
        <v>100</v>
      </c>
      <c r="K12" s="26">
        <v>75</v>
      </c>
      <c r="L12" s="62">
        <v>90</v>
      </c>
      <c r="M12" s="21">
        <v>110</v>
      </c>
      <c r="N12" s="26">
        <v>75</v>
      </c>
      <c r="O12" s="62">
        <v>95</v>
      </c>
      <c r="P12" s="21">
        <v>120</v>
      </c>
      <c r="Q12" s="26">
        <v>75</v>
      </c>
      <c r="R12" s="62">
        <v>100</v>
      </c>
      <c r="S12" s="21">
        <v>125</v>
      </c>
      <c r="T12" s="26">
        <v>75</v>
      </c>
      <c r="U12" s="62">
        <v>100</v>
      </c>
      <c r="V12" s="21">
        <v>130</v>
      </c>
    </row>
    <row r="13" spans="1:22" ht="15.75" thickBot="1" x14ac:dyDescent="0.3">
      <c r="A13" s="88"/>
      <c r="B13" s="109"/>
      <c r="C13" s="38" t="s">
        <v>15</v>
      </c>
      <c r="D13" s="20" t="s">
        <v>14</v>
      </c>
      <c r="E13" s="27"/>
      <c r="F13" s="39">
        <v>103</v>
      </c>
      <c r="G13" s="28"/>
      <c r="H13" s="27">
        <v>95</v>
      </c>
      <c r="I13" s="39">
        <v>119</v>
      </c>
      <c r="J13" s="28">
        <v>129</v>
      </c>
      <c r="K13" s="27">
        <v>95</v>
      </c>
      <c r="L13" s="39">
        <v>119</v>
      </c>
      <c r="M13" s="28">
        <v>139</v>
      </c>
      <c r="N13" s="27">
        <v>95</v>
      </c>
      <c r="O13" s="39">
        <v>119</v>
      </c>
      <c r="P13" s="28">
        <v>140</v>
      </c>
      <c r="Q13" s="27">
        <v>95</v>
      </c>
      <c r="R13" s="39">
        <v>120</v>
      </c>
      <c r="S13" s="28">
        <v>145</v>
      </c>
      <c r="T13" s="27">
        <v>95</v>
      </c>
      <c r="U13" s="39">
        <v>120</v>
      </c>
      <c r="V13" s="28">
        <v>150</v>
      </c>
    </row>
    <row r="14" spans="1:22" x14ac:dyDescent="0.25">
      <c r="A14" s="88"/>
      <c r="B14" s="8"/>
      <c r="C14" s="8"/>
      <c r="D14" s="8"/>
      <c r="E14" s="89"/>
      <c r="F14" s="89"/>
      <c r="G14" s="89"/>
      <c r="H14" s="89"/>
      <c r="I14" s="89"/>
      <c r="J14" s="89"/>
      <c r="K14" s="90"/>
      <c r="L14" s="90"/>
      <c r="M14" s="90"/>
      <c r="N14" s="90"/>
      <c r="O14" s="90"/>
      <c r="P14" s="90"/>
      <c r="Q14" s="88"/>
      <c r="R14" s="88"/>
    </row>
    <row r="15" spans="1:22" x14ac:dyDescent="0.25">
      <c r="A15" s="88"/>
      <c r="B15" s="8"/>
      <c r="C15" s="8"/>
      <c r="D15" s="8"/>
      <c r="E15" s="89"/>
      <c r="F15" s="89"/>
      <c r="G15" s="89"/>
      <c r="H15" s="89"/>
      <c r="I15" s="89"/>
      <c r="J15" s="89"/>
      <c r="K15" s="90"/>
      <c r="L15" s="90"/>
      <c r="M15" s="90"/>
      <c r="N15" s="90"/>
      <c r="O15" s="90"/>
      <c r="P15" s="90"/>
      <c r="Q15" s="88"/>
      <c r="R15" s="88"/>
    </row>
    <row r="16" spans="1:22" ht="15.75" x14ac:dyDescent="0.25">
      <c r="B16" s="8"/>
      <c r="C16" s="36">
        <v>8.14</v>
      </c>
      <c r="D16" s="22" t="s">
        <v>16</v>
      </c>
      <c r="E16" s="88"/>
      <c r="F16" s="88"/>
      <c r="G16" s="88"/>
      <c r="H16" s="88"/>
      <c r="I16" s="9"/>
      <c r="J16" s="88"/>
      <c r="K16" s="88"/>
      <c r="L16" s="88"/>
      <c r="M16" s="88"/>
      <c r="N16" s="88"/>
      <c r="O16" s="9"/>
      <c r="P16" s="89"/>
    </row>
    <row r="17" spans="2:16" x14ac:dyDescent="0.25">
      <c r="B17" s="88"/>
      <c r="C17" s="63">
        <v>1.1000000000000001</v>
      </c>
      <c r="D17" s="22" t="s">
        <v>17</v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</sheetData>
  <mergeCells count="1">
    <mergeCell ref="B10:B13"/>
  </mergeCell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4538-D93D-4529-9293-DC189EFF95E9}">
  <dimension ref="A1:Y61"/>
  <sheetViews>
    <sheetView showGridLines="0" zoomScaleNormal="100" workbookViewId="0"/>
  </sheetViews>
  <sheetFormatPr baseColWidth="10" defaultColWidth="11.42578125" defaultRowHeight="15.75" x14ac:dyDescent="0.25"/>
  <cols>
    <col min="1" max="1" width="13.85546875" style="69" bestFit="1" customWidth="1"/>
    <col min="2" max="2" width="11.42578125" style="69"/>
    <col min="3" max="8" width="8.7109375" style="69" customWidth="1"/>
    <col min="9" max="9" width="14.28515625" style="69" customWidth="1"/>
    <col min="10" max="10" width="11.42578125" style="69"/>
    <col min="11" max="11" width="8.140625" style="69" customWidth="1"/>
    <col min="12" max="14" width="19.7109375" style="69" customWidth="1"/>
    <col min="15" max="21" width="11.42578125" style="69"/>
    <col min="23" max="23" width="13" style="13" customWidth="1"/>
    <col min="24" max="24" width="11.42578125" style="31"/>
  </cols>
  <sheetData>
    <row r="1" spans="1:25" x14ac:dyDescent="0.25">
      <c r="A1" s="87"/>
      <c r="B1" s="87"/>
      <c r="C1" s="87"/>
      <c r="D1" s="87"/>
      <c r="E1" s="87"/>
      <c r="F1" s="87"/>
      <c r="G1" s="87"/>
      <c r="H1" s="87"/>
      <c r="I1" s="87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5" ht="23.25" x14ac:dyDescent="0.35">
      <c r="A2" s="87"/>
      <c r="B2" s="1" t="s">
        <v>18</v>
      </c>
      <c r="C2" s="87"/>
      <c r="D2" s="87"/>
      <c r="E2" s="87"/>
      <c r="F2" s="87"/>
      <c r="G2" s="87"/>
      <c r="H2" s="87"/>
      <c r="I2" s="8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X2" s="70"/>
    </row>
    <row r="3" spans="1:25" ht="18.75" x14ac:dyDescent="0.3">
      <c r="A3" s="87"/>
      <c r="B3" s="2" t="s">
        <v>67</v>
      </c>
      <c r="C3" s="87"/>
      <c r="D3" s="87"/>
      <c r="E3" s="5"/>
      <c r="F3" s="87"/>
      <c r="G3" s="87"/>
      <c r="H3" s="87"/>
      <c r="I3" s="87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X3" s="70"/>
    </row>
    <row r="4" spans="1:25" x14ac:dyDescent="0.25">
      <c r="A4" s="87"/>
      <c r="B4" s="3" t="s">
        <v>66</v>
      </c>
      <c r="C4" s="87"/>
      <c r="D4" s="87"/>
      <c r="E4" s="87"/>
      <c r="F4" s="87"/>
      <c r="G4" s="87"/>
      <c r="H4" s="87"/>
      <c r="I4" s="87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31"/>
      <c r="W4" s="70"/>
      <c r="X4" s="70"/>
      <c r="Y4" s="31"/>
    </row>
    <row r="5" spans="1:25" x14ac:dyDescent="0.25">
      <c r="A5" s="87"/>
      <c r="B5" s="87"/>
      <c r="C5" s="87"/>
      <c r="D5" s="87"/>
      <c r="E5" s="87"/>
      <c r="F5" s="87"/>
      <c r="G5" s="87"/>
      <c r="H5" s="87"/>
      <c r="I5" s="87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31"/>
      <c r="W5" s="70"/>
      <c r="X5" s="70"/>
      <c r="Y5" s="31"/>
    </row>
    <row r="6" spans="1:25" x14ac:dyDescent="0.2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31"/>
      <c r="W6" s="70"/>
      <c r="X6" s="70"/>
      <c r="Y6" s="31"/>
    </row>
    <row r="7" spans="1:25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31"/>
      <c r="W7" s="70"/>
      <c r="X7" s="70"/>
      <c r="Y7" s="31"/>
    </row>
    <row r="8" spans="1:25" x14ac:dyDescent="0.2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31"/>
      <c r="W8" s="70"/>
      <c r="X8" s="70"/>
      <c r="Y8" s="31"/>
    </row>
    <row r="9" spans="1:25" x14ac:dyDescent="0.25">
      <c r="A9" s="88"/>
      <c r="B9" s="88"/>
      <c r="C9" s="88"/>
      <c r="D9" s="88"/>
      <c r="E9" s="88"/>
      <c r="F9" s="88"/>
      <c r="G9" s="88"/>
      <c r="H9" s="88"/>
      <c r="I9" s="88"/>
      <c r="J9" s="110" t="s">
        <v>19</v>
      </c>
      <c r="K9" s="110"/>
      <c r="L9" s="88"/>
      <c r="M9" s="88"/>
      <c r="N9" s="88"/>
      <c r="O9" s="88"/>
      <c r="P9" s="88"/>
      <c r="Q9" s="88"/>
      <c r="R9" s="88"/>
      <c r="S9" s="88"/>
      <c r="T9" s="88"/>
      <c r="U9" s="88"/>
      <c r="V9" s="31"/>
      <c r="W9" s="70"/>
      <c r="X9" s="70"/>
      <c r="Y9" s="31"/>
    </row>
    <row r="10" spans="1:25" x14ac:dyDescent="0.25">
      <c r="A10" s="88"/>
      <c r="B10" s="88"/>
      <c r="C10" s="16">
        <v>2023</v>
      </c>
      <c r="D10" s="16">
        <v>2024</v>
      </c>
      <c r="E10" s="16">
        <v>2025</v>
      </c>
      <c r="F10" s="16">
        <v>2026</v>
      </c>
      <c r="G10" s="16">
        <v>2027</v>
      </c>
      <c r="H10" s="16">
        <v>2028</v>
      </c>
      <c r="I10" s="88"/>
      <c r="J10" s="111" t="s">
        <v>22</v>
      </c>
      <c r="K10" s="111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30"/>
      <c r="W10" s="30"/>
      <c r="X10" s="70"/>
      <c r="Y10" s="30"/>
    </row>
    <row r="11" spans="1:25" x14ac:dyDescent="0.25">
      <c r="A11" s="88" t="s">
        <v>21</v>
      </c>
      <c r="B11" s="88" t="s">
        <v>8</v>
      </c>
      <c r="C11">
        <v>120</v>
      </c>
      <c r="D11">
        <v>115</v>
      </c>
      <c r="E11">
        <v>99</v>
      </c>
      <c r="F11">
        <v>79</v>
      </c>
      <c r="G11">
        <v>63</v>
      </c>
      <c r="H11">
        <v>64</v>
      </c>
      <c r="I11" s="88"/>
      <c r="J11" s="111"/>
      <c r="K11" s="111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30"/>
      <c r="W11" s="30"/>
      <c r="X11" s="70"/>
      <c r="Y11" s="30"/>
    </row>
    <row r="12" spans="1:25" x14ac:dyDescent="0.25">
      <c r="A12" s="88" t="s">
        <v>21</v>
      </c>
      <c r="B12" s="98" t="s">
        <v>71</v>
      </c>
      <c r="C12" s="91"/>
      <c r="D12">
        <v>155</v>
      </c>
      <c r="E12">
        <v>148</v>
      </c>
      <c r="F12">
        <v>108</v>
      </c>
      <c r="G12">
        <v>93</v>
      </c>
      <c r="H12">
        <v>93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30"/>
      <c r="W12" s="30"/>
      <c r="X12" s="13"/>
      <c r="Y12" s="30"/>
    </row>
    <row r="13" spans="1:25" x14ac:dyDescent="0.25">
      <c r="A13" s="88" t="s">
        <v>21</v>
      </c>
      <c r="B13" s="98" t="s">
        <v>72</v>
      </c>
      <c r="C13" s="91"/>
      <c r="D13">
        <v>89</v>
      </c>
      <c r="E13">
        <v>76</v>
      </c>
      <c r="F13">
        <v>54</v>
      </c>
      <c r="G13">
        <v>48</v>
      </c>
      <c r="H13">
        <v>50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30"/>
      <c r="W13" s="30"/>
      <c r="X13" s="13"/>
      <c r="Y13" s="30"/>
    </row>
    <row r="14" spans="1:25" x14ac:dyDescent="0.25">
      <c r="A14" s="88" t="s">
        <v>20</v>
      </c>
      <c r="B14" s="88" t="s">
        <v>8</v>
      </c>
      <c r="C14">
        <v>120</v>
      </c>
      <c r="D14">
        <v>111</v>
      </c>
      <c r="E14">
        <v>100</v>
      </c>
      <c r="F14">
        <v>86</v>
      </c>
      <c r="G14">
        <v>73</v>
      </c>
      <c r="H14">
        <v>72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30"/>
      <c r="W14" s="30"/>
      <c r="X14" s="13" t="s">
        <v>20</v>
      </c>
      <c r="Y14" s="30"/>
    </row>
    <row r="15" spans="1:25" x14ac:dyDescent="0.25">
      <c r="A15" s="88" t="s">
        <v>20</v>
      </c>
      <c r="B15" s="98" t="s">
        <v>71</v>
      </c>
      <c r="C15" s="91"/>
      <c r="D15">
        <v>147</v>
      </c>
      <c r="E15">
        <v>146</v>
      </c>
      <c r="F15">
        <v>118</v>
      </c>
      <c r="G15">
        <v>107</v>
      </c>
      <c r="H15">
        <v>102</v>
      </c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30"/>
      <c r="W15" s="30"/>
      <c r="X15" s="13" t="s">
        <v>22</v>
      </c>
      <c r="Y15" s="30"/>
    </row>
    <row r="16" spans="1:25" x14ac:dyDescent="0.25">
      <c r="A16" s="88" t="s">
        <v>20</v>
      </c>
      <c r="B16" s="98" t="s">
        <v>72</v>
      </c>
      <c r="C16" s="91"/>
      <c r="D16">
        <v>88</v>
      </c>
      <c r="E16">
        <v>78</v>
      </c>
      <c r="F16">
        <v>59</v>
      </c>
      <c r="G16">
        <v>55</v>
      </c>
      <c r="H16">
        <v>53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30"/>
      <c r="W16" s="30"/>
      <c r="X16" s="13" t="s">
        <v>23</v>
      </c>
      <c r="Y16" s="30"/>
    </row>
    <row r="17" spans="1:25" x14ac:dyDescent="0.25">
      <c r="A17" s="88" t="s">
        <v>22</v>
      </c>
      <c r="B17" s="88" t="s">
        <v>8</v>
      </c>
      <c r="C17">
        <v>124</v>
      </c>
      <c r="D17">
        <v>121</v>
      </c>
      <c r="E17">
        <v>108</v>
      </c>
      <c r="F17">
        <v>88</v>
      </c>
      <c r="G17">
        <v>71</v>
      </c>
      <c r="H17">
        <v>70</v>
      </c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30"/>
      <c r="W17" s="30"/>
      <c r="X17" s="13" t="s">
        <v>21</v>
      </c>
      <c r="Y17" s="30"/>
    </row>
    <row r="18" spans="1:25" x14ac:dyDescent="0.25">
      <c r="A18" s="88" t="s">
        <v>22</v>
      </c>
      <c r="B18" s="98" t="s">
        <v>71</v>
      </c>
      <c r="C18" s="91"/>
      <c r="D18">
        <v>167</v>
      </c>
      <c r="E18">
        <v>166</v>
      </c>
      <c r="F18">
        <v>123</v>
      </c>
      <c r="G18">
        <v>109</v>
      </c>
      <c r="H18">
        <v>104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30"/>
      <c r="W18" s="30"/>
      <c r="X18" s="13" t="s">
        <v>24</v>
      </c>
      <c r="Y18" s="30"/>
    </row>
    <row r="19" spans="1:25" x14ac:dyDescent="0.25">
      <c r="A19" s="88" t="s">
        <v>22</v>
      </c>
      <c r="B19" s="98" t="s">
        <v>72</v>
      </c>
      <c r="C19" s="91"/>
      <c r="D19">
        <v>94</v>
      </c>
      <c r="E19">
        <v>83</v>
      </c>
      <c r="F19">
        <v>59</v>
      </c>
      <c r="G19">
        <v>54</v>
      </c>
      <c r="H19">
        <v>52</v>
      </c>
      <c r="I19" s="88"/>
      <c r="J19" s="92"/>
      <c r="K19" s="88"/>
      <c r="L19" s="93" t="s">
        <v>9</v>
      </c>
      <c r="M19" s="93" t="s">
        <v>8</v>
      </c>
      <c r="N19" s="93" t="s">
        <v>7</v>
      </c>
      <c r="O19" s="94"/>
      <c r="P19" s="95" t="s">
        <v>7</v>
      </c>
      <c r="Q19" s="95" t="s">
        <v>8</v>
      </c>
      <c r="R19" s="95" t="s">
        <v>9</v>
      </c>
      <c r="S19" s="30"/>
      <c r="T19" s="30"/>
      <c r="U19" s="30"/>
      <c r="V19" s="30"/>
      <c r="W19" s="30"/>
      <c r="X19" s="13"/>
      <c r="Y19" s="30"/>
    </row>
    <row r="20" spans="1:25" ht="15.75" customHeight="1" x14ac:dyDescent="0.25">
      <c r="A20" s="88" t="s">
        <v>23</v>
      </c>
      <c r="B20" s="88" t="s">
        <v>8</v>
      </c>
      <c r="C20">
        <v>113</v>
      </c>
      <c r="D20">
        <v>109</v>
      </c>
      <c r="E20">
        <v>98</v>
      </c>
      <c r="F20">
        <v>85</v>
      </c>
      <c r="G20">
        <v>71</v>
      </c>
      <c r="H20">
        <v>69</v>
      </c>
      <c r="I20" s="88"/>
      <c r="J20" s="112" t="s">
        <v>67</v>
      </c>
      <c r="K20" s="88">
        <v>2023</v>
      </c>
      <c r="L20" s="91"/>
      <c r="M20" s="91">
        <f t="shared" ref="M20:M25" ca="1" si="0">IFERROR(OFFSET($B$11, MATCH($J$10,$A$11:$A$129,0)-1+IF(M$19="Høy",1, IF(M$19="Lav",2,0)), MATCH($K20,$C$10:$H$10,0)),"")</f>
        <v>124</v>
      </c>
      <c r="N20" s="91"/>
      <c r="O20" s="96">
        <f t="shared" ref="O20:O25" si="1">N20</f>
        <v>0</v>
      </c>
      <c r="P20" s="96">
        <f ca="1">M20-N20-2.5</f>
        <v>121.5</v>
      </c>
      <c r="Q20" s="96">
        <v>5</v>
      </c>
      <c r="R20" s="96">
        <f ca="1">L20-M20-Q20-2.5</f>
        <v>-131.5</v>
      </c>
      <c r="S20" s="68"/>
      <c r="T20" s="68"/>
      <c r="U20" s="30"/>
      <c r="V20" s="30"/>
      <c r="W20" s="30"/>
      <c r="X20" s="13"/>
      <c r="Y20" s="30"/>
    </row>
    <row r="21" spans="1:25" ht="15.75" customHeight="1" x14ac:dyDescent="0.25">
      <c r="A21" s="88" t="s">
        <v>23</v>
      </c>
      <c r="B21" s="98" t="s">
        <v>71</v>
      </c>
      <c r="C21" s="91"/>
      <c r="D21">
        <v>145</v>
      </c>
      <c r="E21">
        <v>144</v>
      </c>
      <c r="F21">
        <v>117</v>
      </c>
      <c r="G21">
        <v>106</v>
      </c>
      <c r="H21">
        <v>99</v>
      </c>
      <c r="I21" s="88"/>
      <c r="J21" s="112"/>
      <c r="K21" s="88">
        <v>2024</v>
      </c>
      <c r="L21" s="91">
        <f ca="1">IFERROR(OFFSET($B$11, MATCH($J$10,$A$11:$A$129,0)-1+IF(L$19="Høy",1, IF(L$19="Lav",2,0)), MATCH($K21,$C$10:$H$10,0)),"")</f>
        <v>167</v>
      </c>
      <c r="M21" s="91">
        <f t="shared" ca="1" si="0"/>
        <v>121</v>
      </c>
      <c r="N21" s="91">
        <f ca="1">IFERROR(OFFSET($B$11, MATCH($J$10,$A$11:$A$129,0)-1+IF(N$19="Høy",1, IF(N$19="Lav",2,0)), MATCH($K21,$C$10:$H$10,0)),"")</f>
        <v>94</v>
      </c>
      <c r="O21" s="96">
        <f t="shared" ca="1" si="1"/>
        <v>94</v>
      </c>
      <c r="P21" s="96">
        <f t="shared" ref="P21:P25" ca="1" si="2">M21-N21-2.5</f>
        <v>24.5</v>
      </c>
      <c r="Q21" s="96">
        <v>5</v>
      </c>
      <c r="R21" s="96">
        <f t="shared" ref="R21:R25" ca="1" si="3">L21-M21-Q21-2.5</f>
        <v>38.5</v>
      </c>
      <c r="S21" s="68"/>
      <c r="T21" s="68"/>
      <c r="U21" s="30"/>
      <c r="V21" s="30"/>
      <c r="W21" s="30"/>
      <c r="X21" s="13"/>
      <c r="Y21" s="30"/>
    </row>
    <row r="22" spans="1:25" x14ac:dyDescent="0.25">
      <c r="A22" s="88" t="s">
        <v>23</v>
      </c>
      <c r="B22" s="98" t="s">
        <v>72</v>
      </c>
      <c r="C22" s="91"/>
      <c r="D22">
        <v>85</v>
      </c>
      <c r="E22">
        <v>75</v>
      </c>
      <c r="F22">
        <v>57</v>
      </c>
      <c r="G22">
        <v>53</v>
      </c>
      <c r="H22">
        <v>49</v>
      </c>
      <c r="I22" s="88"/>
      <c r="J22" s="112"/>
      <c r="K22" s="88">
        <v>2025</v>
      </c>
      <c r="L22" s="91">
        <f ca="1">IFERROR(OFFSET($B$11, MATCH($J$10,$A$11:$A$129,0)-1+IF(L$19="Høy",1, IF(L$19="Lav",2,0)), MATCH($K22,$C$10:$H$10,0)),"")</f>
        <v>166</v>
      </c>
      <c r="M22" s="91">
        <f t="shared" ca="1" si="0"/>
        <v>108</v>
      </c>
      <c r="N22" s="91">
        <f ca="1">IFERROR(OFFSET($B$11, MATCH($J$10,$A$11:$A$129,0)-1+IF(N$19="Høy",1, IF(N$19="Lav",2,0)), MATCH($K22,$C$10:$H$10,0)),"")</f>
        <v>83</v>
      </c>
      <c r="O22" s="96">
        <f t="shared" ca="1" si="1"/>
        <v>83</v>
      </c>
      <c r="P22" s="96">
        <f t="shared" ca="1" si="2"/>
        <v>22.5</v>
      </c>
      <c r="Q22" s="96">
        <v>5</v>
      </c>
      <c r="R22" s="96">
        <f t="shared" ca="1" si="3"/>
        <v>50.5</v>
      </c>
      <c r="S22" s="68"/>
      <c r="T22" s="68"/>
      <c r="U22" s="30"/>
      <c r="V22" s="30"/>
      <c r="W22" s="30"/>
      <c r="X22" s="13"/>
      <c r="Y22" s="30"/>
    </row>
    <row r="23" spans="1:25" x14ac:dyDescent="0.25">
      <c r="A23" s="88" t="s">
        <v>24</v>
      </c>
      <c r="B23" s="88" t="s">
        <v>8</v>
      </c>
      <c r="C23">
        <v>116</v>
      </c>
      <c r="D23">
        <v>117</v>
      </c>
      <c r="E23">
        <v>112</v>
      </c>
      <c r="F23">
        <v>109</v>
      </c>
      <c r="G23">
        <v>108</v>
      </c>
      <c r="H23">
        <v>107</v>
      </c>
      <c r="I23" s="88"/>
      <c r="J23" s="112"/>
      <c r="K23" s="88">
        <v>2026</v>
      </c>
      <c r="L23" s="91">
        <f ca="1">IFERROR(OFFSET($B$11, MATCH($J$10,$A$11:$A$129,0)-1+IF(L$19="Høy",1, IF(L$19="Lav",2,0)), MATCH($K23,$C$10:$H$10,0)),"")</f>
        <v>123</v>
      </c>
      <c r="M23" s="91">
        <f t="shared" ca="1" si="0"/>
        <v>88</v>
      </c>
      <c r="N23" s="91">
        <f ca="1">IFERROR(OFFSET($B$11, MATCH($J$10,$A$11:$A$129,0)-1+IF(N$19="Høy",1, IF(N$19="Lav",2,0)), MATCH($K23,$C$10:$H$10,0)),"")</f>
        <v>59</v>
      </c>
      <c r="O23" s="96">
        <f t="shared" ca="1" si="1"/>
        <v>59</v>
      </c>
      <c r="P23" s="96">
        <f t="shared" ca="1" si="2"/>
        <v>26.5</v>
      </c>
      <c r="Q23" s="96">
        <v>5</v>
      </c>
      <c r="R23" s="96">
        <f t="shared" ca="1" si="3"/>
        <v>27.5</v>
      </c>
      <c r="S23" s="68"/>
      <c r="T23" s="68"/>
      <c r="U23" s="30"/>
      <c r="V23" s="30"/>
      <c r="W23" s="30"/>
      <c r="X23" s="30"/>
      <c r="Y23" s="30"/>
    </row>
    <row r="24" spans="1:25" x14ac:dyDescent="0.25">
      <c r="A24" s="88" t="s">
        <v>24</v>
      </c>
      <c r="B24" s="98" t="s">
        <v>71</v>
      </c>
      <c r="C24" s="91"/>
      <c r="D24">
        <v>143</v>
      </c>
      <c r="E24">
        <v>151</v>
      </c>
      <c r="F24">
        <v>144</v>
      </c>
      <c r="G24">
        <v>142</v>
      </c>
      <c r="H24">
        <v>140</v>
      </c>
      <c r="I24" s="88"/>
      <c r="J24" s="112"/>
      <c r="K24" s="88">
        <v>2027</v>
      </c>
      <c r="L24" s="91">
        <f ca="1">IFERROR(OFFSET($B$11, MATCH($J$10,$A$11:$A$129,0)-1+IF(L$19="Høy",1, IF(L$19="Lav",2,0)), MATCH($K24,$C$10:$H$10,0)),"")</f>
        <v>109</v>
      </c>
      <c r="M24" s="91">
        <f t="shared" ca="1" si="0"/>
        <v>71</v>
      </c>
      <c r="N24" s="91">
        <f ca="1">IFERROR(OFFSET($B$11, MATCH($J$10,$A$11:$A$129,0)-1+IF(N$19="Høy",1, IF(N$19="Lav",2,0)), MATCH($K24,$C$10:$H$10,0)),"")</f>
        <v>54</v>
      </c>
      <c r="O24" s="96">
        <f t="shared" ca="1" si="1"/>
        <v>54</v>
      </c>
      <c r="P24" s="96">
        <f t="shared" ca="1" si="2"/>
        <v>14.5</v>
      </c>
      <c r="Q24" s="96">
        <v>5</v>
      </c>
      <c r="R24" s="96">
        <f t="shared" ca="1" si="3"/>
        <v>30.5</v>
      </c>
      <c r="S24" s="68"/>
      <c r="T24" s="68"/>
      <c r="U24" s="30"/>
      <c r="V24" s="30"/>
      <c r="W24" s="30"/>
      <c r="X24" s="30"/>
      <c r="Y24" s="30"/>
    </row>
    <row r="25" spans="1:25" x14ac:dyDescent="0.25">
      <c r="A25" s="88" t="s">
        <v>24</v>
      </c>
      <c r="B25" s="98" t="s">
        <v>72</v>
      </c>
      <c r="C25" s="91"/>
      <c r="D25">
        <v>96</v>
      </c>
      <c r="E25">
        <v>90</v>
      </c>
      <c r="F25">
        <v>82</v>
      </c>
      <c r="G25">
        <v>82</v>
      </c>
      <c r="H25">
        <v>82</v>
      </c>
      <c r="I25" s="88"/>
      <c r="J25" s="88"/>
      <c r="K25" s="88">
        <v>2028</v>
      </c>
      <c r="L25" s="91">
        <f ca="1">IFERROR(OFFSET($B$11, MATCH($J$10,$A$11:$A$129,0)-1+IF(L$19="Høy",1, IF(L$19="Lav",2,0)), MATCH($K25,$C$10:$H$10,0)),"")</f>
        <v>104</v>
      </c>
      <c r="M25" s="91">
        <f t="shared" ca="1" si="0"/>
        <v>70</v>
      </c>
      <c r="N25" s="91">
        <f ca="1">IFERROR(OFFSET($B$11, MATCH($J$10,$A$11:$A$129,0)-1+IF(N$19="Høy",1, IF(N$19="Lav",2,0)), MATCH($K25,$C$10:$H$10,0)),"")</f>
        <v>52</v>
      </c>
      <c r="O25" s="96">
        <f t="shared" ca="1" si="1"/>
        <v>52</v>
      </c>
      <c r="P25" s="96">
        <f t="shared" ca="1" si="2"/>
        <v>15.5</v>
      </c>
      <c r="Q25" s="96">
        <v>5</v>
      </c>
      <c r="R25" s="96">
        <f t="shared" ca="1" si="3"/>
        <v>26.5</v>
      </c>
      <c r="S25" s="68"/>
      <c r="T25" s="68"/>
      <c r="U25" s="30"/>
      <c r="V25" s="30"/>
      <c r="W25" s="30"/>
      <c r="X25" s="30"/>
      <c r="Y25" s="30"/>
    </row>
    <row r="26" spans="1:25" x14ac:dyDescent="0.25">
      <c r="A26" s="88"/>
      <c r="B26" s="88"/>
      <c r="C26" s="91"/>
      <c r="D26" s="91"/>
      <c r="E26" s="91"/>
      <c r="F26" s="91"/>
      <c r="G26" s="91"/>
      <c r="H26" s="91"/>
      <c r="I26" s="88"/>
      <c r="J26" s="88"/>
      <c r="K26" s="88"/>
      <c r="L26" s="88"/>
      <c r="M26" s="88"/>
      <c r="N26" s="88"/>
      <c r="O26" s="14"/>
      <c r="P26" s="14"/>
      <c r="Q26" s="14"/>
      <c r="R26" s="14"/>
      <c r="S26" s="14"/>
      <c r="T26" s="14"/>
      <c r="U26" s="88"/>
      <c r="V26" s="30"/>
      <c r="W26" s="30"/>
      <c r="X26" s="30"/>
      <c r="Y26" s="30"/>
    </row>
    <row r="27" spans="1:25" x14ac:dyDescent="0.25">
      <c r="A27" s="88"/>
      <c r="B27" s="88"/>
      <c r="C27" s="91"/>
      <c r="D27" s="91"/>
      <c r="E27" s="91"/>
      <c r="F27" s="91"/>
      <c r="G27" s="91"/>
      <c r="H27" s="91"/>
      <c r="I27" s="88"/>
      <c r="J27" s="88"/>
      <c r="K27" s="88"/>
      <c r="L27" s="88"/>
      <c r="M27" s="88"/>
      <c r="N27" s="88"/>
      <c r="O27" s="14"/>
      <c r="P27" s="14"/>
      <c r="Q27" s="14"/>
      <c r="R27" s="14"/>
      <c r="S27" s="14"/>
      <c r="T27" s="14"/>
      <c r="U27" s="88"/>
      <c r="V27" s="30"/>
      <c r="W27" s="30"/>
      <c r="X27" s="30"/>
      <c r="Y27" s="30"/>
    </row>
    <row r="28" spans="1:25" x14ac:dyDescent="0.25">
      <c r="A28" s="88"/>
      <c r="B28" s="88"/>
      <c r="C28" s="91"/>
      <c r="D28" s="91"/>
      <c r="E28" s="91"/>
      <c r="F28" s="91"/>
      <c r="G28" s="91"/>
      <c r="H28" s="91"/>
      <c r="I28" s="88"/>
      <c r="J28" s="88"/>
      <c r="K28" s="88"/>
      <c r="L28" s="88"/>
      <c r="M28" s="88"/>
      <c r="N28" s="88"/>
      <c r="O28" s="14"/>
      <c r="P28" s="14"/>
      <c r="Q28" s="14"/>
      <c r="R28" s="14"/>
      <c r="S28" s="14"/>
      <c r="T28" s="14"/>
      <c r="U28" s="88"/>
      <c r="V28" s="30"/>
      <c r="W28" s="30"/>
      <c r="X28" s="30"/>
      <c r="Y28" s="30"/>
    </row>
    <row r="29" spans="1:25" x14ac:dyDescent="0.25">
      <c r="A29" s="88"/>
      <c r="B29" s="88"/>
      <c r="C29" s="91"/>
      <c r="D29" s="91"/>
      <c r="E29" s="91"/>
      <c r="F29" s="91"/>
      <c r="G29" s="91"/>
      <c r="H29" s="91"/>
      <c r="I29" s="88"/>
      <c r="J29" s="88"/>
      <c r="K29" s="88"/>
      <c r="L29" s="88"/>
      <c r="M29" s="88"/>
      <c r="N29" s="88"/>
      <c r="O29" s="14"/>
      <c r="P29" s="14"/>
      <c r="Q29" s="14"/>
      <c r="R29" s="14"/>
      <c r="S29" s="14"/>
      <c r="T29" s="14"/>
      <c r="U29" s="88"/>
      <c r="V29" s="30"/>
      <c r="W29" s="30"/>
      <c r="X29" s="30"/>
      <c r="Y29" s="30"/>
    </row>
    <row r="30" spans="1:25" x14ac:dyDescent="0.25">
      <c r="A30" s="88"/>
      <c r="B30" s="88"/>
      <c r="C30" s="91"/>
      <c r="D30" s="91"/>
      <c r="E30" s="91"/>
      <c r="F30" s="91"/>
      <c r="G30" s="91"/>
      <c r="H30" s="91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14"/>
      <c r="T30" s="14"/>
      <c r="U30" s="88"/>
      <c r="V30" s="30"/>
      <c r="W30" s="30"/>
      <c r="X30" s="30"/>
      <c r="Y30" s="30"/>
    </row>
    <row r="31" spans="1:25" x14ac:dyDescent="0.25">
      <c r="A31" s="88"/>
      <c r="B31" s="88"/>
      <c r="C31" s="91"/>
      <c r="D31" s="91"/>
      <c r="E31" s="91"/>
      <c r="F31" s="91"/>
      <c r="G31" s="91"/>
      <c r="H31" s="91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14"/>
      <c r="T31" s="14"/>
      <c r="U31" s="88"/>
      <c r="V31" s="30"/>
      <c r="W31" s="30"/>
      <c r="X31" s="30"/>
      <c r="Y31" s="30"/>
    </row>
    <row r="32" spans="1:25" x14ac:dyDescent="0.25">
      <c r="A32" s="88"/>
      <c r="B32" s="88"/>
      <c r="C32" s="91"/>
      <c r="D32" s="91"/>
      <c r="E32" s="91"/>
      <c r="F32" s="91"/>
      <c r="G32" s="91"/>
      <c r="H32" s="91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14"/>
      <c r="T32" s="14"/>
      <c r="U32" s="88"/>
      <c r="V32" s="30"/>
      <c r="W32" s="30"/>
      <c r="X32" s="30"/>
      <c r="Y32" s="30"/>
    </row>
    <row r="33" spans="3:25" x14ac:dyDescent="0.25">
      <c r="C33" s="91"/>
      <c r="D33" s="91"/>
      <c r="E33" s="91"/>
      <c r="F33" s="91"/>
      <c r="G33" s="91"/>
      <c r="H33" s="91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14"/>
      <c r="T33" s="14"/>
      <c r="U33" s="88"/>
      <c r="V33" s="30"/>
      <c r="W33" s="30"/>
      <c r="X33" s="30"/>
      <c r="Y33" s="30"/>
    </row>
    <row r="34" spans="3:25" x14ac:dyDescent="0.25">
      <c r="C34" s="91"/>
      <c r="D34" s="91"/>
      <c r="E34" s="91"/>
      <c r="F34" s="91"/>
      <c r="G34" s="91"/>
      <c r="H34" s="91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14"/>
      <c r="T34" s="14"/>
      <c r="U34" s="88"/>
      <c r="V34" s="88"/>
      <c r="W34" s="88"/>
      <c r="X34" s="30"/>
      <c r="Y34" s="88"/>
    </row>
    <row r="35" spans="3:25" x14ac:dyDescent="0.25">
      <c r="C35" s="91"/>
      <c r="D35" s="91"/>
      <c r="E35" s="91"/>
      <c r="F35" s="91"/>
      <c r="G35" s="91"/>
      <c r="H35" s="91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14"/>
      <c r="T35" s="14"/>
      <c r="U35" s="88"/>
      <c r="V35" s="88"/>
      <c r="W35" s="88"/>
      <c r="X35" s="30"/>
      <c r="Y35" s="88"/>
    </row>
    <row r="36" spans="3:25" x14ac:dyDescent="0.25">
      <c r="C36" s="91"/>
      <c r="D36" s="91"/>
      <c r="E36" s="91"/>
      <c r="F36" s="91"/>
      <c r="G36" s="91"/>
      <c r="H36" s="91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14"/>
      <c r="T36" s="14"/>
      <c r="U36" s="88"/>
      <c r="V36" s="88"/>
      <c r="W36" s="88"/>
      <c r="X36" s="30"/>
      <c r="Y36" s="88"/>
    </row>
    <row r="37" spans="3:25" x14ac:dyDescent="0.25">
      <c r="C37" s="91"/>
      <c r="D37" s="91"/>
      <c r="E37" s="91"/>
      <c r="F37" s="91"/>
      <c r="G37" s="91"/>
      <c r="H37" s="91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14"/>
      <c r="T37" s="14"/>
      <c r="U37" s="88"/>
      <c r="V37" s="88"/>
      <c r="W37" s="88"/>
      <c r="X37" s="30"/>
      <c r="Y37" s="88"/>
    </row>
    <row r="38" spans="3:25" ht="15" x14ac:dyDescent="0.25">
      <c r="C38" s="91"/>
      <c r="D38" s="91"/>
      <c r="E38" s="91"/>
      <c r="F38" s="91"/>
      <c r="G38" s="91"/>
      <c r="H38" s="91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30"/>
      <c r="Y38" s="88"/>
    </row>
    <row r="39" spans="3:25" ht="15" x14ac:dyDescent="0.25">
      <c r="C39" s="91"/>
      <c r="D39" s="91"/>
      <c r="E39" s="91"/>
      <c r="F39" s="91"/>
      <c r="G39" s="91"/>
      <c r="H39" s="91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30"/>
      <c r="Y39" s="88"/>
    </row>
    <row r="40" spans="3:25" ht="15" x14ac:dyDescent="0.25">
      <c r="C40" s="91"/>
      <c r="D40" s="91"/>
      <c r="E40" s="91"/>
      <c r="F40" s="91"/>
      <c r="G40" s="91"/>
      <c r="H40" s="91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30"/>
      <c r="Y40" s="88"/>
    </row>
    <row r="41" spans="3:25" ht="15" x14ac:dyDescent="0.25">
      <c r="C41" s="91"/>
      <c r="D41" s="91"/>
      <c r="E41" s="91"/>
      <c r="F41" s="91"/>
      <c r="G41" s="91"/>
      <c r="H41" s="91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30"/>
      <c r="Y41" s="88"/>
    </row>
    <row r="42" spans="3:25" ht="15" x14ac:dyDescent="0.25">
      <c r="C42" s="91"/>
      <c r="D42" s="91"/>
      <c r="E42" s="91"/>
      <c r="F42" s="91"/>
      <c r="G42" s="91"/>
      <c r="H42" s="91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30"/>
      <c r="Y42" s="88"/>
    </row>
    <row r="43" spans="3:25" ht="15" x14ac:dyDescent="0.25">
      <c r="C43" s="91"/>
      <c r="D43" s="91"/>
      <c r="E43" s="91"/>
      <c r="F43" s="91"/>
      <c r="G43" s="91"/>
      <c r="H43" s="91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30"/>
      <c r="Y43" s="88"/>
    </row>
    <row r="44" spans="3:25" ht="15" x14ac:dyDescent="0.25">
      <c r="C44" s="91"/>
      <c r="D44" s="91"/>
      <c r="E44" s="91"/>
      <c r="F44" s="91"/>
      <c r="G44" s="91"/>
      <c r="H44" s="91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30"/>
      <c r="Y44" s="88"/>
    </row>
    <row r="45" spans="3:25" ht="15" x14ac:dyDescent="0.25">
      <c r="C45" s="91"/>
      <c r="D45" s="91"/>
      <c r="E45" s="91"/>
      <c r="F45" s="91"/>
      <c r="G45" s="91"/>
      <c r="H45" s="91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30"/>
      <c r="Y45" s="88"/>
    </row>
    <row r="46" spans="3:25" ht="15" x14ac:dyDescent="0.25">
      <c r="C46" s="91"/>
      <c r="D46" s="91"/>
      <c r="E46" s="91"/>
      <c r="F46" s="91"/>
      <c r="G46" s="91"/>
      <c r="H46" s="91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30"/>
      <c r="Y46" s="88"/>
    </row>
    <row r="47" spans="3:25" ht="15" x14ac:dyDescent="0.25">
      <c r="C47" s="91"/>
      <c r="D47" s="91"/>
      <c r="E47" s="91"/>
      <c r="F47" s="91"/>
      <c r="G47" s="91"/>
      <c r="H47" s="91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30"/>
      <c r="Y47" s="88"/>
    </row>
    <row r="48" spans="3:25" ht="15" x14ac:dyDescent="0.25">
      <c r="C48" s="91"/>
      <c r="D48" s="91"/>
      <c r="E48" s="91"/>
      <c r="F48" s="91"/>
      <c r="G48" s="91"/>
      <c r="H48" s="91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30"/>
      <c r="Y48" s="88"/>
    </row>
    <row r="49" spans="3:25" ht="15" x14ac:dyDescent="0.25">
      <c r="C49" s="91"/>
      <c r="D49" s="91"/>
      <c r="E49" s="91"/>
      <c r="F49" s="91"/>
      <c r="G49" s="91"/>
      <c r="H49" s="91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30"/>
      <c r="Y49" s="88"/>
    </row>
    <row r="50" spans="3:25" ht="15" x14ac:dyDescent="0.25">
      <c r="C50" s="91"/>
      <c r="D50" s="91"/>
      <c r="E50" s="91"/>
      <c r="F50" s="91"/>
      <c r="G50" s="91"/>
      <c r="H50" s="91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30"/>
      <c r="Y50" s="88"/>
    </row>
    <row r="51" spans="3:25" ht="15" x14ac:dyDescent="0.25">
      <c r="C51" s="91"/>
      <c r="D51" s="91"/>
      <c r="E51" s="91"/>
      <c r="F51" s="91"/>
      <c r="G51" s="91"/>
      <c r="H51" s="91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30"/>
      <c r="Y51" s="88"/>
    </row>
    <row r="52" spans="3:25" ht="15" x14ac:dyDescent="0.25">
      <c r="C52" s="91"/>
      <c r="D52" s="91"/>
      <c r="E52" s="91"/>
      <c r="F52" s="91"/>
      <c r="G52" s="91"/>
      <c r="H52" s="91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30"/>
      <c r="Y52" s="88"/>
    </row>
    <row r="53" spans="3:25" ht="15" x14ac:dyDescent="0.25">
      <c r="C53" s="91"/>
      <c r="D53" s="91"/>
      <c r="E53" s="91"/>
      <c r="F53" s="91"/>
      <c r="G53" s="91"/>
      <c r="H53" s="91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30"/>
      <c r="Y53" s="88"/>
    </row>
    <row r="54" spans="3:25" ht="15" x14ac:dyDescent="0.25">
      <c r="C54" s="91"/>
      <c r="D54" s="91"/>
      <c r="E54" s="91"/>
      <c r="F54" s="91"/>
      <c r="G54" s="91"/>
      <c r="H54" s="91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30"/>
      <c r="Y54" s="88"/>
    </row>
    <row r="55" spans="3:25" ht="15" x14ac:dyDescent="0.25">
      <c r="C55" s="91"/>
      <c r="D55" s="91"/>
      <c r="E55" s="91"/>
      <c r="F55" s="91"/>
      <c r="G55" s="91"/>
      <c r="H55" s="91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30"/>
      <c r="Y55" s="88"/>
    </row>
    <row r="56" spans="3:25" ht="15" x14ac:dyDescent="0.25">
      <c r="C56" s="91"/>
      <c r="D56" s="91"/>
      <c r="E56" s="91"/>
      <c r="F56" s="91"/>
      <c r="G56" s="91"/>
      <c r="H56" s="91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30"/>
      <c r="Y56" s="88"/>
    </row>
    <row r="57" spans="3:25" ht="15" x14ac:dyDescent="0.25">
      <c r="C57" s="91"/>
      <c r="D57" s="91"/>
      <c r="E57" s="91"/>
      <c r="F57" s="91"/>
      <c r="G57" s="91"/>
      <c r="H57" s="91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30"/>
      <c r="Y57" s="88"/>
    </row>
    <row r="58" spans="3:25" ht="15" x14ac:dyDescent="0.25">
      <c r="C58" s="91"/>
      <c r="D58" s="91"/>
      <c r="E58" s="91"/>
      <c r="F58" s="91"/>
      <c r="G58" s="91"/>
      <c r="H58" s="91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30"/>
      <c r="Y58" s="88"/>
    </row>
    <row r="59" spans="3:25" ht="15" x14ac:dyDescent="0.25">
      <c r="C59" s="91"/>
      <c r="D59" s="91"/>
      <c r="E59" s="91"/>
      <c r="F59" s="91"/>
      <c r="G59" s="91"/>
      <c r="H59" s="91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30"/>
      <c r="Y59" s="88"/>
    </row>
    <row r="60" spans="3:25" ht="15" x14ac:dyDescent="0.25">
      <c r="C60" s="91"/>
      <c r="D60" s="91"/>
      <c r="E60" s="91"/>
      <c r="F60" s="91"/>
      <c r="G60" s="91"/>
      <c r="H60" s="91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30"/>
      <c r="Y60" s="88"/>
    </row>
    <row r="61" spans="3:25" ht="15" x14ac:dyDescent="0.25">
      <c r="C61" s="91"/>
      <c r="D61" s="91"/>
      <c r="E61" s="91"/>
      <c r="F61" s="91"/>
      <c r="G61" s="91"/>
      <c r="H61" s="91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30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8260C287-8305-4529-9E02-5B21C7A70A1A}">
      <formula1>$X$14:$X$18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69B7-D9EE-4D61-A1E9-686AA78BFC5D}">
  <dimension ref="A1:Y61"/>
  <sheetViews>
    <sheetView showGridLines="0" zoomScale="130" zoomScaleNormal="130" workbookViewId="0">
      <selection activeCell="J17" sqref="J17"/>
    </sheetView>
  </sheetViews>
  <sheetFormatPr baseColWidth="10" defaultColWidth="11.42578125" defaultRowHeight="15.75" x14ac:dyDescent="0.25"/>
  <cols>
    <col min="1" max="1" width="13.85546875" style="69" bestFit="1" customWidth="1"/>
    <col min="2" max="2" width="11.42578125" style="69"/>
    <col min="3" max="8" width="8.7109375" style="69" customWidth="1"/>
    <col min="9" max="9" width="8.85546875" style="69" customWidth="1"/>
    <col min="10" max="10" width="10.5703125" style="69" customWidth="1"/>
    <col min="11" max="11" width="7.42578125" style="69" customWidth="1"/>
    <col min="12" max="14" width="19.7109375" style="69" customWidth="1"/>
    <col min="15" max="21" width="11.42578125" style="69"/>
    <col min="23" max="23" width="13" style="13" customWidth="1"/>
    <col min="24" max="24" width="11.42578125" style="76"/>
  </cols>
  <sheetData>
    <row r="1" spans="1:25" x14ac:dyDescent="0.25">
      <c r="A1" s="87"/>
      <c r="B1" s="87"/>
      <c r="C1" s="87"/>
      <c r="D1" s="87"/>
      <c r="E1" s="87"/>
      <c r="F1" s="87"/>
      <c r="G1" s="87"/>
      <c r="H1" s="87"/>
      <c r="I1" s="87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5" ht="23.25" x14ac:dyDescent="0.35">
      <c r="A2" s="87"/>
      <c r="B2" s="1" t="s">
        <v>18</v>
      </c>
      <c r="C2" s="87"/>
      <c r="D2" s="87"/>
      <c r="E2" s="87"/>
      <c r="F2" s="87"/>
      <c r="G2" s="87"/>
      <c r="H2" s="87"/>
      <c r="I2" s="8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X2" s="77"/>
    </row>
    <row r="3" spans="1:25" ht="18.75" x14ac:dyDescent="0.3">
      <c r="A3" s="87"/>
      <c r="B3" s="2" t="s">
        <v>67</v>
      </c>
      <c r="C3" s="87"/>
      <c r="D3" s="87"/>
      <c r="E3" s="5"/>
      <c r="F3" s="87"/>
      <c r="G3" s="87"/>
      <c r="H3" s="87"/>
      <c r="I3" s="87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X3" s="77"/>
    </row>
    <row r="4" spans="1:25" x14ac:dyDescent="0.25">
      <c r="A4" s="87"/>
      <c r="B4" s="3" t="s">
        <v>66</v>
      </c>
      <c r="C4" s="87"/>
      <c r="D4" s="87"/>
      <c r="E4" s="87"/>
      <c r="F4" s="87"/>
      <c r="G4" s="87"/>
      <c r="H4" s="87"/>
      <c r="I4" s="87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31"/>
      <c r="W4" s="70"/>
      <c r="X4" s="77"/>
      <c r="Y4" s="31"/>
    </row>
    <row r="5" spans="1:25" x14ac:dyDescent="0.25">
      <c r="A5" s="87"/>
      <c r="B5" s="87"/>
      <c r="C5" s="87"/>
      <c r="D5" s="87"/>
      <c r="E5" s="87"/>
      <c r="F5" s="87"/>
      <c r="G5" s="87"/>
      <c r="H5" s="87"/>
      <c r="I5" s="87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31"/>
      <c r="W5" s="70"/>
      <c r="X5" s="77"/>
      <c r="Y5" s="31"/>
    </row>
    <row r="6" spans="1:25" x14ac:dyDescent="0.2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31"/>
      <c r="W6" s="70"/>
      <c r="X6" s="77"/>
      <c r="Y6" s="31"/>
    </row>
    <row r="7" spans="1:25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31"/>
      <c r="W7" s="70"/>
      <c r="X7" s="77"/>
      <c r="Y7" s="31"/>
    </row>
    <row r="8" spans="1:25" x14ac:dyDescent="0.2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31"/>
      <c r="W8" s="70"/>
      <c r="X8" s="77"/>
      <c r="Y8" s="31"/>
    </row>
    <row r="9" spans="1:25" x14ac:dyDescent="0.25">
      <c r="A9" s="88"/>
      <c r="B9" s="88"/>
      <c r="C9" s="88"/>
      <c r="D9" s="88"/>
      <c r="E9" s="88"/>
      <c r="F9" s="88"/>
      <c r="G9" s="88"/>
      <c r="H9" s="88"/>
      <c r="I9" s="88"/>
      <c r="J9" s="110" t="s">
        <v>19</v>
      </c>
      <c r="K9" s="110"/>
      <c r="L9" s="88"/>
      <c r="M9" s="88"/>
      <c r="N9" s="88"/>
      <c r="O9" s="88"/>
      <c r="P9" s="88"/>
      <c r="Q9" s="88"/>
      <c r="R9" s="88"/>
      <c r="S9" s="88"/>
      <c r="T9" s="88"/>
      <c r="U9" s="88"/>
      <c r="V9" s="31"/>
      <c r="W9" s="70"/>
      <c r="X9" s="77"/>
      <c r="Y9" s="31"/>
    </row>
    <row r="10" spans="1:25" x14ac:dyDescent="0.25">
      <c r="A10" s="88"/>
      <c r="B10" s="88"/>
      <c r="C10" s="75">
        <v>2023</v>
      </c>
      <c r="D10" s="16">
        <v>2024</v>
      </c>
      <c r="E10" s="75">
        <v>2025</v>
      </c>
      <c r="F10" s="16">
        <v>2026</v>
      </c>
      <c r="G10" s="75">
        <v>2027</v>
      </c>
      <c r="H10" s="16">
        <v>2028</v>
      </c>
      <c r="I10" s="88"/>
      <c r="J10" s="111" t="s">
        <v>26</v>
      </c>
      <c r="K10" s="111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30"/>
      <c r="W10" s="30"/>
      <c r="X10" s="77"/>
      <c r="Y10" s="30"/>
    </row>
    <row r="11" spans="1:25" x14ac:dyDescent="0.25">
      <c r="A11" s="88" t="s">
        <v>26</v>
      </c>
      <c r="B11" s="88" t="s">
        <v>8</v>
      </c>
      <c r="C11" s="91">
        <v>15.326069012033125</v>
      </c>
      <c r="D11" s="91">
        <v>15</v>
      </c>
      <c r="E11" s="91">
        <v>17</v>
      </c>
      <c r="F11" s="91">
        <v>19</v>
      </c>
      <c r="G11" s="91">
        <v>21</v>
      </c>
      <c r="H11" s="91">
        <v>25</v>
      </c>
      <c r="I11" s="88"/>
      <c r="J11" s="111"/>
      <c r="K11" s="111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30"/>
      <c r="W11" s="30"/>
      <c r="X11" s="77"/>
      <c r="Y11" s="30"/>
    </row>
    <row r="12" spans="1:25" x14ac:dyDescent="0.25">
      <c r="A12" s="88" t="s">
        <v>26</v>
      </c>
      <c r="B12" s="98" t="s">
        <v>71</v>
      </c>
      <c r="C12" s="91"/>
      <c r="D12" s="91">
        <v>17</v>
      </c>
      <c r="E12" s="91">
        <v>18.969965166461751</v>
      </c>
      <c r="F12" s="91">
        <v>19.476206313280127</v>
      </c>
      <c r="G12" s="91">
        <v>23.300682034444826</v>
      </c>
      <c r="H12" s="91">
        <v>28.009964858209901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30"/>
      <c r="W12" s="30"/>
      <c r="X12" s="15"/>
      <c r="Y12" s="30"/>
    </row>
    <row r="13" spans="1:25" x14ac:dyDescent="0.25">
      <c r="A13" s="88" t="s">
        <v>26</v>
      </c>
      <c r="B13" s="98" t="s">
        <v>72</v>
      </c>
      <c r="C13" s="91"/>
      <c r="D13" s="91">
        <v>11.713683011847476</v>
      </c>
      <c r="E13" s="91">
        <v>14.392148562030901</v>
      </c>
      <c r="F13" s="91">
        <v>13.999248341785226</v>
      </c>
      <c r="G13" s="91">
        <v>16.483567817926648</v>
      </c>
      <c r="H13" s="91">
        <v>20.109634105324851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30"/>
      <c r="W13" s="30"/>
      <c r="X13" s="15"/>
      <c r="Y13" s="30"/>
    </row>
    <row r="14" spans="1:25" x14ac:dyDescent="0.25">
      <c r="A14" s="88" t="s">
        <v>27</v>
      </c>
      <c r="B14" s="88" t="s">
        <v>8</v>
      </c>
      <c r="C14" s="91">
        <v>29.4485533493738</v>
      </c>
      <c r="D14" s="91">
        <v>22.0137556013681</v>
      </c>
      <c r="E14" s="91">
        <v>34.175736443514801</v>
      </c>
      <c r="F14" s="91">
        <v>32.189075656982901</v>
      </c>
      <c r="G14" s="91">
        <v>31.825092710052399</v>
      </c>
      <c r="H14" s="91">
        <v>35.883505489545698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30"/>
      <c r="W14" s="30"/>
      <c r="X14" s="78" t="s">
        <v>26</v>
      </c>
      <c r="Y14" s="30"/>
    </row>
    <row r="15" spans="1:25" x14ac:dyDescent="0.25">
      <c r="A15" s="88" t="s">
        <v>27</v>
      </c>
      <c r="B15" s="98" t="s">
        <v>71</v>
      </c>
      <c r="C15" s="91"/>
      <c r="D15" s="91">
        <v>24.905203897853099</v>
      </c>
      <c r="E15" s="91">
        <v>40.992204932017501</v>
      </c>
      <c r="F15" s="91">
        <v>37.926411228555502</v>
      </c>
      <c r="G15" s="91">
        <v>38.853784045582898</v>
      </c>
      <c r="H15" s="91">
        <v>43.178039459196697</v>
      </c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30"/>
      <c r="W15" s="30"/>
      <c r="X15" s="78" t="s">
        <v>27</v>
      </c>
      <c r="Y15" s="30"/>
    </row>
    <row r="16" spans="1:25" x14ac:dyDescent="0.25">
      <c r="A16" s="88" t="s">
        <v>27</v>
      </c>
      <c r="B16" s="98" t="s">
        <v>72</v>
      </c>
      <c r="C16" s="91"/>
      <c r="D16" s="91">
        <v>19.348701456752</v>
      </c>
      <c r="E16" s="91">
        <v>29.6305583589149</v>
      </c>
      <c r="F16" s="91">
        <v>25.757664481194698</v>
      </c>
      <c r="G16" s="91">
        <v>26.7827727471083</v>
      </c>
      <c r="H16" s="91">
        <v>30.415450260576499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30"/>
      <c r="W16" s="30"/>
      <c r="X16" s="78" t="s">
        <v>28</v>
      </c>
      <c r="Y16" s="30"/>
    </row>
    <row r="17" spans="1:25" x14ac:dyDescent="0.25">
      <c r="A17" s="88" t="s">
        <v>28</v>
      </c>
      <c r="B17" s="88" t="s">
        <v>8</v>
      </c>
      <c r="C17" s="91">
        <v>72.99285612710446</v>
      </c>
      <c r="D17" s="91">
        <v>75.285773960676735</v>
      </c>
      <c r="E17" s="91">
        <v>77.962888548858501</v>
      </c>
      <c r="F17" s="91">
        <v>71.816530947287902</v>
      </c>
      <c r="G17" s="91">
        <v>61.196141260828334</v>
      </c>
      <c r="H17" s="91">
        <v>68.569474471122476</v>
      </c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30"/>
      <c r="W17" s="30"/>
      <c r="X17" s="78" t="s">
        <v>25</v>
      </c>
      <c r="Y17" s="30"/>
    </row>
    <row r="18" spans="1:25" x14ac:dyDescent="0.25">
      <c r="A18" s="88" t="s">
        <v>28</v>
      </c>
      <c r="B18" s="98" t="s">
        <v>71</v>
      </c>
      <c r="C18" s="91"/>
      <c r="D18" s="91">
        <v>95.898949754266823</v>
      </c>
      <c r="E18" s="91">
        <v>109.24512838498333</v>
      </c>
      <c r="F18" s="91">
        <v>95.433244419003131</v>
      </c>
      <c r="G18" s="91">
        <v>85.516267774343703</v>
      </c>
      <c r="H18" s="91">
        <v>91.181424210037946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30"/>
      <c r="W18" s="30"/>
      <c r="X18" s="78" t="s">
        <v>29</v>
      </c>
      <c r="Y18" s="30"/>
    </row>
    <row r="19" spans="1:25" x14ac:dyDescent="0.25">
      <c r="A19" s="88" t="s">
        <v>28</v>
      </c>
      <c r="B19" s="98" t="s">
        <v>72</v>
      </c>
      <c r="C19" s="91"/>
      <c r="D19" s="91">
        <v>59.891322422241267</v>
      </c>
      <c r="E19" s="91">
        <v>61.166124328097801</v>
      </c>
      <c r="F19" s="91">
        <v>50.264795175874838</v>
      </c>
      <c r="G19" s="91">
        <v>47.822791247830502</v>
      </c>
      <c r="H19" s="91">
        <v>55.377907764149825</v>
      </c>
      <c r="I19" s="88"/>
      <c r="J19" s="92"/>
      <c r="K19" s="88"/>
      <c r="L19" s="93" t="s">
        <v>9</v>
      </c>
      <c r="M19" s="93" t="s">
        <v>8</v>
      </c>
      <c r="N19" s="93" t="s">
        <v>7</v>
      </c>
      <c r="O19" s="81"/>
      <c r="P19" s="81" t="s">
        <v>7</v>
      </c>
      <c r="Q19" s="81" t="s">
        <v>8</v>
      </c>
      <c r="R19" s="81" t="s">
        <v>9</v>
      </c>
      <c r="S19" s="30"/>
      <c r="T19" s="30"/>
      <c r="U19" s="30"/>
      <c r="V19" s="30"/>
      <c r="W19" s="30"/>
      <c r="X19" s="78" t="s">
        <v>30</v>
      </c>
      <c r="Y19" s="30"/>
    </row>
    <row r="20" spans="1:25" ht="15.75" customHeight="1" x14ac:dyDescent="0.25">
      <c r="A20" s="88" t="s">
        <v>25</v>
      </c>
      <c r="B20" s="88" t="s">
        <v>8</v>
      </c>
      <c r="C20" s="91">
        <v>86.777133700861782</v>
      </c>
      <c r="D20" s="91">
        <v>91.104929077277063</v>
      </c>
      <c r="E20" s="91">
        <v>89.060883550067501</v>
      </c>
      <c r="F20" s="91">
        <v>79.351146633975446</v>
      </c>
      <c r="G20" s="91">
        <v>65.168727766953353</v>
      </c>
      <c r="H20" s="91">
        <v>70.538650589140403</v>
      </c>
      <c r="I20" s="88"/>
      <c r="J20" s="112" t="s">
        <v>67</v>
      </c>
      <c r="K20" s="84">
        <v>2023</v>
      </c>
      <c r="L20" s="91"/>
      <c r="M20" s="91">
        <f t="shared" ref="M20:M25" ca="1" si="0">IFERROR(OFFSET($B$11, MATCH($J$10,$A$11:$A$129,0)-1+IF(M$19="Høy",1, IF(M$19="Lav",2,0)), MATCH($K20,$C$10:$H$10,0)),"")</f>
        <v>15.326069012033125</v>
      </c>
      <c r="N20" s="91"/>
      <c r="O20" s="106">
        <f>N20</f>
        <v>0</v>
      </c>
      <c r="P20" s="106">
        <f ca="1">M20-N20-1</f>
        <v>14.326069012033125</v>
      </c>
      <c r="Q20" s="106">
        <f t="shared" ref="Q20:Q25" ca="1" si="1">MAX(0.5,(MAX($L$20:$N$25)-MIN($L$20:$N$25))*0.05)</f>
        <v>0.8148140923181213</v>
      </c>
      <c r="R20" s="106">
        <f ca="1">MAX(0,L20-M20-Q20)</f>
        <v>0</v>
      </c>
      <c r="S20" s="99"/>
      <c r="T20" s="68"/>
      <c r="U20" s="30"/>
      <c r="V20" s="30"/>
      <c r="W20" s="30"/>
      <c r="X20" s="78" t="s">
        <v>31</v>
      </c>
      <c r="Y20" s="30"/>
    </row>
    <row r="21" spans="1:25" ht="15.75" customHeight="1" x14ac:dyDescent="0.25">
      <c r="A21" s="88" t="s">
        <v>25</v>
      </c>
      <c r="B21" s="98" t="s">
        <v>71</v>
      </c>
      <c r="C21" s="91"/>
      <c r="D21" s="91">
        <v>116.592874490753</v>
      </c>
      <c r="E21" s="91">
        <v>125.64634085799375</v>
      </c>
      <c r="F21" s="91">
        <v>106.205707876517</v>
      </c>
      <c r="G21" s="91">
        <v>92.28634329014946</v>
      </c>
      <c r="H21" s="91">
        <v>96.364013913376112</v>
      </c>
      <c r="I21" s="88"/>
      <c r="J21" s="112"/>
      <c r="K21" s="84">
        <v>2024</v>
      </c>
      <c r="L21" s="91">
        <f ca="1">IFERROR(OFFSET($B$11, MATCH($J$10,$A$11:$A$129,0)-1+IF(L$19="Høy",1, IF(L$19="Lav",2,0)), MATCH($K21,$C$10:$H$10,0)),"")</f>
        <v>17</v>
      </c>
      <c r="M21" s="91">
        <f t="shared" ca="1" si="0"/>
        <v>15</v>
      </c>
      <c r="N21" s="91">
        <f ca="1">IFERROR(OFFSET($B$11, MATCH($J$10,$A$11:$A$129,0)-1+IF(N$19="Høy",1, IF(N$19="Lav",2,0)), MATCH($K21,$C$10:$H$10,0)),"")</f>
        <v>11.713683011847476</v>
      </c>
      <c r="O21" s="106">
        <f ca="1">N21</f>
        <v>11.713683011847476</v>
      </c>
      <c r="P21" s="106">
        <f ca="1">M21-N21-1</f>
        <v>2.2863169881525245</v>
      </c>
      <c r="Q21" s="106">
        <f t="shared" ca="1" si="1"/>
        <v>0.8148140923181213</v>
      </c>
      <c r="R21" s="106">
        <f ca="1">MAX(0,L21-O21-Q21)-P21</f>
        <v>2.1851859076818787</v>
      </c>
      <c r="S21" s="100"/>
      <c r="T21" s="68"/>
      <c r="U21" s="30"/>
      <c r="V21" s="30"/>
      <c r="W21" s="30"/>
      <c r="X21" s="78" t="s">
        <v>32</v>
      </c>
      <c r="Y21" s="30"/>
    </row>
    <row r="22" spans="1:25" x14ac:dyDescent="0.25">
      <c r="A22" s="88" t="s">
        <v>25</v>
      </c>
      <c r="B22" s="98" t="s">
        <v>72</v>
      </c>
      <c r="C22" s="91"/>
      <c r="D22" s="91">
        <v>72.023122425785573</v>
      </c>
      <c r="E22" s="91">
        <v>69.221620022972871</v>
      </c>
      <c r="F22" s="91">
        <v>54.647069716396999</v>
      </c>
      <c r="G22" s="91">
        <v>50.487482283681302</v>
      </c>
      <c r="H22" s="91">
        <v>55.4502907564124</v>
      </c>
      <c r="I22" s="88"/>
      <c r="J22" s="112"/>
      <c r="K22" s="84">
        <v>2025</v>
      </c>
      <c r="L22" s="91">
        <f ca="1">IFERROR(OFFSET($B$11, MATCH($J$10,$A$11:$A$129,0)-1+IF(L$19="Høy",1, IF(L$19="Lav",2,0)), MATCH($K22,$C$10:$H$10,0)),"")</f>
        <v>18.969965166461751</v>
      </c>
      <c r="M22" s="91">
        <f t="shared" ca="1" si="0"/>
        <v>17</v>
      </c>
      <c r="N22" s="91">
        <f ca="1">IFERROR(OFFSET($B$11, MATCH($J$10,$A$11:$A$129,0)-1+IF(N$19="Høy",1, IF(N$19="Lav",2,0)), MATCH($K22,$C$10:$H$10,0)),"")</f>
        <v>14.392148562030901</v>
      </c>
      <c r="O22" s="106">
        <f t="shared" ref="O22:O25" ca="1" si="2">N22</f>
        <v>14.392148562030901</v>
      </c>
      <c r="P22" s="106">
        <f t="shared" ref="P22:P25" ca="1" si="3">M22-N22-1</f>
        <v>1.6078514379690994</v>
      </c>
      <c r="Q22" s="106">
        <f t="shared" ca="1" si="1"/>
        <v>0.8148140923181213</v>
      </c>
      <c r="R22" s="106">
        <f ca="1">MAX(0,L22-O22-Q22)-P22</f>
        <v>2.1551510741436299</v>
      </c>
      <c r="S22" s="100"/>
      <c r="T22" s="68"/>
      <c r="U22" s="30"/>
      <c r="V22" s="30"/>
      <c r="W22" s="30"/>
      <c r="X22" s="78" t="s">
        <v>33</v>
      </c>
      <c r="Y22" s="30"/>
    </row>
    <row r="23" spans="1:25" x14ac:dyDescent="0.25">
      <c r="A23" t="s">
        <v>29</v>
      </c>
      <c r="B23" s="88" t="s">
        <v>8</v>
      </c>
      <c r="C23" s="40">
        <v>78.237592214986506</v>
      </c>
      <c r="D23" s="40">
        <v>80.435731741998197</v>
      </c>
      <c r="E23" s="40">
        <v>80.309763594401105</v>
      </c>
      <c r="F23" s="40">
        <v>73.710786991206803</v>
      </c>
      <c r="G23" s="40">
        <v>62.733188446892498</v>
      </c>
      <c r="H23" s="40">
        <v>69.013221587208207</v>
      </c>
      <c r="I23" s="88"/>
      <c r="J23" s="112"/>
      <c r="K23" s="84">
        <v>2026</v>
      </c>
      <c r="L23" s="91">
        <f ca="1">IFERROR(OFFSET($B$11, MATCH($J$10,$A$11:$A$129,0)-1+IF(L$19="Høy",1, IF(L$19="Lav",2,0)), MATCH($K23,$C$10:$H$10,0)),"")</f>
        <v>19.476206313280127</v>
      </c>
      <c r="M23" s="91">
        <f t="shared" ca="1" si="0"/>
        <v>19</v>
      </c>
      <c r="N23" s="91">
        <f ca="1">IFERROR(OFFSET($B$11, MATCH($J$10,$A$11:$A$129,0)-1+IF(N$19="Høy",1, IF(N$19="Lav",2,0)), MATCH($K23,$C$10:$H$10,0)),"")</f>
        <v>13.999248341785226</v>
      </c>
      <c r="O23" s="106">
        <f t="shared" ca="1" si="2"/>
        <v>13.999248341785226</v>
      </c>
      <c r="P23" s="106">
        <f t="shared" ca="1" si="3"/>
        <v>4.0007516582147744</v>
      </c>
      <c r="Q23" s="106">
        <f t="shared" ca="1" si="1"/>
        <v>0.8148140923181213</v>
      </c>
      <c r="R23" s="106">
        <f ca="1">MAX(0,L23-O23-Q23)-P23</f>
        <v>0.66139222096200534</v>
      </c>
      <c r="S23" s="100"/>
      <c r="T23" s="68"/>
      <c r="U23" s="30"/>
      <c r="V23" s="30"/>
      <c r="W23" s="30"/>
      <c r="X23" s="78" t="s">
        <v>34</v>
      </c>
      <c r="Y23" s="30"/>
    </row>
    <row r="24" spans="1:25" x14ac:dyDescent="0.25">
      <c r="A24" t="s">
        <v>29</v>
      </c>
      <c r="B24" s="98" t="s">
        <v>71</v>
      </c>
      <c r="C24" s="40"/>
      <c r="D24" s="40">
        <v>102.585143620331</v>
      </c>
      <c r="E24" s="40">
        <v>112.625869051706</v>
      </c>
      <c r="F24" s="40">
        <v>97.8849648843251</v>
      </c>
      <c r="G24" s="40">
        <v>87.811557963030594</v>
      </c>
      <c r="H24" s="40">
        <v>92.720313992834207</v>
      </c>
      <c r="I24" s="88"/>
      <c r="J24" s="112"/>
      <c r="K24" s="84">
        <v>2027</v>
      </c>
      <c r="L24" s="91">
        <f ca="1">IFERROR(OFFSET($B$11, MATCH($J$10,$A$11:$A$129,0)-1+IF(L$19="Høy",1, IF(L$19="Lav",2,0)), MATCH($K24,$C$10:$H$10,0)),"")</f>
        <v>23.300682034444826</v>
      </c>
      <c r="M24" s="91">
        <f t="shared" ca="1" si="0"/>
        <v>21</v>
      </c>
      <c r="N24" s="91">
        <f ca="1">IFERROR(OFFSET($B$11, MATCH($J$10,$A$11:$A$129,0)-1+IF(N$19="Høy",1, IF(N$19="Lav",2,0)), MATCH($K24,$C$10:$H$10,0)),"")</f>
        <v>16.483567817926648</v>
      </c>
      <c r="O24" s="106">
        <f t="shared" ca="1" si="2"/>
        <v>16.483567817926648</v>
      </c>
      <c r="P24" s="106">
        <f t="shared" ca="1" si="3"/>
        <v>3.516432182073352</v>
      </c>
      <c r="Q24" s="106">
        <f t="shared" ca="1" si="1"/>
        <v>0.8148140923181213</v>
      </c>
      <c r="R24" s="106">
        <f ca="1">MAX(0,L24-O24-Q24)-P24</f>
        <v>2.4858679421267045</v>
      </c>
      <c r="S24" s="100"/>
      <c r="T24" s="68"/>
      <c r="U24" s="30"/>
      <c r="V24" s="30"/>
      <c r="W24" s="30"/>
      <c r="X24" s="78" t="s">
        <v>35</v>
      </c>
      <c r="Y24" s="30"/>
    </row>
    <row r="25" spans="1:25" x14ac:dyDescent="0.25">
      <c r="A25" t="s">
        <v>29</v>
      </c>
      <c r="B25" s="98" t="s">
        <v>72</v>
      </c>
      <c r="C25" s="40"/>
      <c r="D25" s="40">
        <v>64.001868765541701</v>
      </c>
      <c r="E25" s="40">
        <v>62.980802307976703</v>
      </c>
      <c r="F25" s="40">
        <v>51.630613286037999</v>
      </c>
      <c r="G25" s="40">
        <v>49.038601128103302</v>
      </c>
      <c r="H25" s="40">
        <v>55.142131600719502</v>
      </c>
      <c r="I25" s="88"/>
      <c r="J25" s="88"/>
      <c r="K25" s="84">
        <v>2028</v>
      </c>
      <c r="L25" s="91">
        <f ca="1">IFERROR(OFFSET($B$11, MATCH($J$10,$A$11:$A$129,0)-1+IF(L$19="Høy",1, IF(L$19="Lav",2,0)), MATCH($K25,$C$10:$H$10,0)),"")</f>
        <v>28.009964858209901</v>
      </c>
      <c r="M25" s="91">
        <f t="shared" ca="1" si="0"/>
        <v>25</v>
      </c>
      <c r="N25" s="91">
        <f ca="1">IFERROR(OFFSET($B$11, MATCH($J$10,$A$11:$A$129,0)-1+IF(N$19="Høy",1, IF(N$19="Lav",2,0)), MATCH($K25,$C$10:$H$10,0)),"")</f>
        <v>20.109634105324851</v>
      </c>
      <c r="O25" s="106">
        <f t="shared" ca="1" si="2"/>
        <v>20.109634105324851</v>
      </c>
      <c r="P25" s="106">
        <f t="shared" ca="1" si="3"/>
        <v>3.8903658946751491</v>
      </c>
      <c r="Q25" s="106">
        <f t="shared" ca="1" si="1"/>
        <v>0.8148140923181213</v>
      </c>
      <c r="R25" s="106">
        <f ca="1">MAX(0,L25-O25-Q25)-P25</f>
        <v>3.1951507658917802</v>
      </c>
      <c r="S25" s="100"/>
      <c r="T25" s="68"/>
      <c r="U25" s="30"/>
      <c r="V25" s="30"/>
      <c r="W25" s="30"/>
      <c r="X25" s="78" t="s">
        <v>36</v>
      </c>
      <c r="Y25" s="30"/>
    </row>
    <row r="26" spans="1:25" x14ac:dyDescent="0.25">
      <c r="A26" t="s">
        <v>30</v>
      </c>
      <c r="B26" s="88" t="s">
        <v>8</v>
      </c>
      <c r="C26" s="40">
        <v>29.8406404888736</v>
      </c>
      <c r="D26" s="40">
        <v>22.489342945088801</v>
      </c>
      <c r="E26" s="40">
        <v>34.758736214456803</v>
      </c>
      <c r="F26" s="40">
        <v>33.071944843563003</v>
      </c>
      <c r="G26" s="40">
        <v>33.370175180694098</v>
      </c>
      <c r="H26" s="40">
        <v>38.331481529081699</v>
      </c>
      <c r="I26" s="88"/>
      <c r="J26" s="88"/>
      <c r="K26" s="88"/>
      <c r="L26" s="88"/>
      <c r="M26" s="88"/>
      <c r="N26" s="88"/>
      <c r="O26" s="68"/>
      <c r="P26" s="68"/>
      <c r="Q26" s="68"/>
      <c r="R26" s="68"/>
      <c r="S26" s="68"/>
      <c r="T26" s="68"/>
      <c r="U26" s="30"/>
      <c r="V26" s="30"/>
      <c r="W26" s="30"/>
      <c r="X26" s="67"/>
      <c r="Y26" s="30"/>
    </row>
    <row r="27" spans="1:25" x14ac:dyDescent="0.25">
      <c r="A27" t="s">
        <v>30</v>
      </c>
      <c r="B27" s="98" t="s">
        <v>71</v>
      </c>
      <c r="C27" s="40"/>
      <c r="D27" s="40">
        <v>25.4559550292296</v>
      </c>
      <c r="E27" s="40">
        <v>41.592313979514799</v>
      </c>
      <c r="F27" s="40">
        <v>38.937408569537602</v>
      </c>
      <c r="G27" s="40">
        <v>40.755904560903197</v>
      </c>
      <c r="H27" s="40">
        <v>46.056900652775298</v>
      </c>
      <c r="I27" s="88"/>
      <c r="J27" s="88"/>
      <c r="K27" s="85"/>
      <c r="L27" s="88"/>
      <c r="M27" s="88"/>
      <c r="N27" s="88"/>
      <c r="O27" s="14"/>
      <c r="P27" s="14"/>
      <c r="Q27" s="14"/>
      <c r="R27" s="14"/>
      <c r="S27" s="14"/>
      <c r="T27" s="14"/>
      <c r="U27" s="88"/>
      <c r="V27" s="30"/>
      <c r="W27" s="30"/>
      <c r="X27" s="67"/>
      <c r="Y27" s="30"/>
    </row>
    <row r="28" spans="1:25" x14ac:dyDescent="0.25">
      <c r="A28" t="s">
        <v>30</v>
      </c>
      <c r="B28" s="98" t="s">
        <v>72</v>
      </c>
      <c r="C28" s="40"/>
      <c r="D28" s="40">
        <v>19.713180219496401</v>
      </c>
      <c r="E28" s="40">
        <v>30.1181232223609</v>
      </c>
      <c r="F28" s="40">
        <v>26.429742167739199</v>
      </c>
      <c r="G28" s="40">
        <v>28.068417161820399</v>
      </c>
      <c r="H28" s="40">
        <v>32.581482206725497</v>
      </c>
      <c r="I28" s="88"/>
      <c r="J28" s="88"/>
      <c r="K28" s="88"/>
      <c r="L28" s="88"/>
      <c r="M28" s="88"/>
      <c r="N28" s="88"/>
      <c r="O28" s="14"/>
      <c r="P28" s="14"/>
      <c r="Q28" s="14"/>
      <c r="R28" s="14"/>
      <c r="S28" s="14"/>
      <c r="T28" s="14"/>
      <c r="U28" s="88"/>
      <c r="V28" s="30"/>
      <c r="W28" s="30"/>
      <c r="X28" s="67"/>
      <c r="Y28" s="30"/>
    </row>
    <row r="29" spans="1:25" x14ac:dyDescent="0.25">
      <c r="A29" t="s">
        <v>31</v>
      </c>
      <c r="B29" s="88" t="s">
        <v>8</v>
      </c>
      <c r="C29" s="40">
        <v>29.4485533493738</v>
      </c>
      <c r="D29" s="40">
        <v>22.0137556013681</v>
      </c>
      <c r="E29" s="40">
        <v>34.175736443514801</v>
      </c>
      <c r="F29" s="40">
        <v>32.189075656982901</v>
      </c>
      <c r="G29" s="40">
        <v>31.825092710052399</v>
      </c>
      <c r="H29" s="40">
        <v>35.883505489545698</v>
      </c>
      <c r="I29" s="88"/>
      <c r="J29" s="88"/>
      <c r="K29" s="88"/>
      <c r="L29" s="88"/>
      <c r="M29" s="88"/>
      <c r="N29" s="88"/>
      <c r="O29" s="14"/>
      <c r="P29" s="14"/>
      <c r="Q29" s="14"/>
      <c r="R29" s="14"/>
      <c r="S29" s="14"/>
      <c r="T29" s="14"/>
      <c r="U29" s="88"/>
      <c r="V29" s="30"/>
      <c r="W29" s="30"/>
      <c r="X29" s="67"/>
      <c r="Y29" s="30"/>
    </row>
    <row r="30" spans="1:25" x14ac:dyDescent="0.25">
      <c r="A30" t="s">
        <v>31</v>
      </c>
      <c r="B30" s="98" t="s">
        <v>71</v>
      </c>
      <c r="C30" s="40"/>
      <c r="D30" s="40">
        <v>24.905203897853099</v>
      </c>
      <c r="E30" s="40">
        <v>40.992204932017501</v>
      </c>
      <c r="F30" s="40">
        <v>37.926411228555502</v>
      </c>
      <c r="G30" s="40">
        <v>38.853784045582898</v>
      </c>
      <c r="H30" s="40">
        <v>43.178039459196697</v>
      </c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14"/>
      <c r="T30" s="14"/>
      <c r="U30" s="88"/>
      <c r="V30" s="30"/>
      <c r="W30" s="30"/>
      <c r="X30" s="67"/>
      <c r="Y30" s="30"/>
    </row>
    <row r="31" spans="1:25" x14ac:dyDescent="0.25">
      <c r="A31" t="s">
        <v>31</v>
      </c>
      <c r="B31" s="98" t="s">
        <v>72</v>
      </c>
      <c r="C31" s="40"/>
      <c r="D31" s="40">
        <v>19.348701456752</v>
      </c>
      <c r="E31" s="40">
        <v>29.6305583589149</v>
      </c>
      <c r="F31" s="40">
        <v>25.757664481194698</v>
      </c>
      <c r="G31" s="40">
        <v>26.7827727471083</v>
      </c>
      <c r="H31" s="40">
        <v>30.415450260576499</v>
      </c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14"/>
      <c r="T31" s="14"/>
      <c r="U31" s="88"/>
      <c r="V31" s="30"/>
      <c r="W31" s="30"/>
      <c r="X31" s="67"/>
      <c r="Y31" s="30"/>
    </row>
    <row r="32" spans="1:25" x14ac:dyDescent="0.25">
      <c r="A32" t="s">
        <v>32</v>
      </c>
      <c r="B32" s="88" t="s">
        <v>8</v>
      </c>
      <c r="C32" s="40">
        <v>56.724071772745198</v>
      </c>
      <c r="D32" s="40">
        <v>48.126790035011702</v>
      </c>
      <c r="E32" s="40">
        <v>43.7074003956251</v>
      </c>
      <c r="F32" s="40">
        <v>42.472332338924197</v>
      </c>
      <c r="G32" s="40">
        <v>40.821860466422699</v>
      </c>
      <c r="H32" s="40">
        <v>43.600405275853603</v>
      </c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14"/>
      <c r="T32" s="14"/>
      <c r="U32" s="88"/>
      <c r="V32" s="30"/>
      <c r="W32" s="30"/>
      <c r="X32" s="67"/>
      <c r="Y32" s="30"/>
    </row>
    <row r="33" spans="1:25" x14ac:dyDescent="0.25">
      <c r="A33" t="s">
        <v>32</v>
      </c>
      <c r="B33" s="98" t="s">
        <v>71</v>
      </c>
      <c r="C33" s="40"/>
      <c r="D33" s="40">
        <v>57.000800385182202</v>
      </c>
      <c r="E33" s="40">
        <v>54.308308590197797</v>
      </c>
      <c r="F33" s="40">
        <v>51.705596227039599</v>
      </c>
      <c r="G33" s="40">
        <v>51.492287241057902</v>
      </c>
      <c r="H33" s="40">
        <v>53.559489150889</v>
      </c>
      <c r="I33" s="88"/>
      <c r="J33" s="88"/>
      <c r="K33" s="88"/>
      <c r="M33" s="88"/>
      <c r="N33" s="88"/>
      <c r="O33" s="88"/>
      <c r="P33" s="88"/>
      <c r="Q33" s="88"/>
      <c r="R33" s="88"/>
      <c r="S33" s="14"/>
      <c r="T33" s="14"/>
      <c r="U33" s="88"/>
      <c r="V33" s="30"/>
      <c r="W33" s="30"/>
      <c r="X33" s="67"/>
      <c r="Y33" s="30"/>
    </row>
    <row r="34" spans="1:25" x14ac:dyDescent="0.25">
      <c r="A34" t="s">
        <v>32</v>
      </c>
      <c r="B34" s="98" t="s">
        <v>72</v>
      </c>
      <c r="C34" s="40"/>
      <c r="D34" s="40">
        <v>40.835000846259497</v>
      </c>
      <c r="E34" s="40">
        <v>37.227617035705102</v>
      </c>
      <c r="F34" s="40">
        <v>33.1403189217652</v>
      </c>
      <c r="G34" s="40">
        <v>33.906984875767698</v>
      </c>
      <c r="H34" s="40">
        <v>36.614280200692797</v>
      </c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14"/>
      <c r="T34" s="14"/>
      <c r="U34" s="88"/>
      <c r="V34" s="88"/>
      <c r="W34" s="88"/>
      <c r="X34" s="67"/>
      <c r="Y34" s="88"/>
    </row>
    <row r="35" spans="1:25" x14ac:dyDescent="0.25">
      <c r="A35" t="s">
        <v>33</v>
      </c>
      <c r="B35" s="88" t="s">
        <v>8</v>
      </c>
      <c r="C35" s="40">
        <v>69.541767347202907</v>
      </c>
      <c r="D35" s="40">
        <v>64.477392120306007</v>
      </c>
      <c r="E35" s="40">
        <v>61.527648806288198</v>
      </c>
      <c r="F35" s="40">
        <v>65.605495662055901</v>
      </c>
      <c r="G35" s="40">
        <v>56.937683638661298</v>
      </c>
      <c r="H35" s="40">
        <v>55.737517181559397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14"/>
      <c r="T35" s="14"/>
      <c r="U35" s="88"/>
      <c r="V35" s="88"/>
      <c r="W35" s="88"/>
      <c r="X35" s="67"/>
      <c r="Y35" s="88"/>
    </row>
    <row r="36" spans="1:25" x14ac:dyDescent="0.25">
      <c r="A36" t="s">
        <v>33</v>
      </c>
      <c r="B36" s="98" t="s">
        <v>71</v>
      </c>
      <c r="C36" s="40"/>
      <c r="D36" s="40">
        <v>78.331578447947194</v>
      </c>
      <c r="E36" s="40">
        <v>80.1001306834753</v>
      </c>
      <c r="F36" s="40">
        <v>85.141006196997594</v>
      </c>
      <c r="G36" s="40">
        <v>77.921328484558003</v>
      </c>
      <c r="H36" s="40">
        <v>72.857015703506704</v>
      </c>
      <c r="I36" s="88"/>
      <c r="J36" s="88"/>
      <c r="K36" s="88"/>
      <c r="L36" s="88"/>
      <c r="M36" s="88"/>
      <c r="N36" s="101"/>
      <c r="O36" s="102"/>
      <c r="P36" s="101"/>
      <c r="Q36" s="102"/>
      <c r="R36" s="101"/>
      <c r="S36" s="102"/>
      <c r="T36" s="14"/>
      <c r="U36" s="88"/>
      <c r="V36" s="88"/>
      <c r="W36" s="88"/>
      <c r="X36" s="67"/>
      <c r="Y36" s="88"/>
    </row>
    <row r="37" spans="1:25" x14ac:dyDescent="0.25">
      <c r="A37" t="s">
        <v>33</v>
      </c>
      <c r="B37" s="98" t="s">
        <v>72</v>
      </c>
      <c r="C37" s="40"/>
      <c r="D37" s="40">
        <v>53.351479378793002</v>
      </c>
      <c r="E37" s="40">
        <v>50.282590501233599</v>
      </c>
      <c r="F37" s="40">
        <v>47.076737329588902</v>
      </c>
      <c r="G37" s="40">
        <v>44.938930098116302</v>
      </c>
      <c r="H37" s="40">
        <v>45.053801547403999</v>
      </c>
      <c r="I37" s="88"/>
      <c r="J37" s="88"/>
      <c r="K37" s="88"/>
      <c r="L37" s="88"/>
      <c r="M37" s="105"/>
      <c r="N37" s="103"/>
      <c r="O37" s="103"/>
      <c r="P37" s="103"/>
      <c r="Q37" s="103"/>
      <c r="R37" s="103"/>
      <c r="S37" s="103"/>
      <c r="T37" s="104"/>
      <c r="U37" s="88"/>
      <c r="V37" s="88"/>
      <c r="W37" s="88"/>
      <c r="X37" s="67"/>
      <c r="Y37" s="88"/>
    </row>
    <row r="38" spans="1:25" ht="15" x14ac:dyDescent="0.25">
      <c r="A38" t="s">
        <v>34</v>
      </c>
      <c r="B38" s="88" t="s">
        <v>8</v>
      </c>
      <c r="C38" s="40">
        <v>90.5333940815364</v>
      </c>
      <c r="D38" s="40">
        <v>97.774574277088306</v>
      </c>
      <c r="E38" s="40">
        <v>88.840913309578198</v>
      </c>
      <c r="F38" s="40">
        <v>78.812676239809306</v>
      </c>
      <c r="G38" s="40">
        <v>69.927086543943503</v>
      </c>
      <c r="H38" s="40">
        <v>67.682121242545506</v>
      </c>
      <c r="I38" s="88"/>
      <c r="J38" s="88"/>
      <c r="K38" s="88"/>
      <c r="L38" s="88"/>
      <c r="M38" s="105"/>
      <c r="N38" s="40"/>
      <c r="O38" s="40"/>
      <c r="P38" s="40"/>
      <c r="Q38" s="40"/>
      <c r="R38" s="40"/>
      <c r="S38" s="40"/>
      <c r="T38" s="88"/>
      <c r="U38" s="88"/>
      <c r="V38" s="88"/>
      <c r="W38" s="88"/>
      <c r="X38" s="67"/>
      <c r="Y38" s="88"/>
    </row>
    <row r="39" spans="1:25" ht="15" x14ac:dyDescent="0.25">
      <c r="A39" t="s">
        <v>34</v>
      </c>
      <c r="B39" s="98" t="s">
        <v>71</v>
      </c>
      <c r="C39" s="40"/>
      <c r="D39" s="40">
        <v>126.7961162374</v>
      </c>
      <c r="E39" s="40">
        <v>125.904178435793</v>
      </c>
      <c r="F39" s="40">
        <v>105.194318074386</v>
      </c>
      <c r="G39" s="40">
        <v>98.993059346004998</v>
      </c>
      <c r="H39" s="40">
        <v>89.589082970556504</v>
      </c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67"/>
      <c r="Y39" s="88"/>
    </row>
    <row r="40" spans="1:25" ht="15" x14ac:dyDescent="0.25">
      <c r="A40" t="s">
        <v>34</v>
      </c>
      <c r="B40" s="98" t="s">
        <v>72</v>
      </c>
      <c r="C40" s="40"/>
      <c r="D40" s="40">
        <v>78.471932994816896</v>
      </c>
      <c r="E40" s="40">
        <v>70.351136784981094</v>
      </c>
      <c r="F40" s="40">
        <v>55.723167591936502</v>
      </c>
      <c r="G40" s="40">
        <v>54.453277864796</v>
      </c>
      <c r="H40" s="40">
        <v>54.636760281971902</v>
      </c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67"/>
      <c r="Y40" s="88"/>
    </row>
    <row r="41" spans="1:25" ht="15" x14ac:dyDescent="0.25">
      <c r="A41" t="s">
        <v>35</v>
      </c>
      <c r="B41" s="88" t="s">
        <v>8</v>
      </c>
      <c r="C41" s="40">
        <v>95.721544123584394</v>
      </c>
      <c r="D41" s="40">
        <v>103.485317858115</v>
      </c>
      <c r="E41" s="40">
        <v>95.223791589626501</v>
      </c>
      <c r="F41" s="40">
        <v>83.098297110996299</v>
      </c>
      <c r="G41" s="40">
        <v>69.137253717009898</v>
      </c>
      <c r="H41" s="40">
        <v>69.436001647837301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67"/>
      <c r="Y41" s="88"/>
    </row>
    <row r="42" spans="1:25" ht="15" x14ac:dyDescent="0.25">
      <c r="A42" t="s">
        <v>35</v>
      </c>
      <c r="B42" s="98" t="s">
        <v>71</v>
      </c>
      <c r="C42" s="40"/>
      <c r="D42" s="40">
        <v>135.07767938167001</v>
      </c>
      <c r="E42" s="40">
        <v>136.74995417311999</v>
      </c>
      <c r="F42" s="40">
        <v>112.498288026685</v>
      </c>
      <c r="G42" s="40">
        <v>99.402257345433597</v>
      </c>
      <c r="H42" s="40">
        <v>94.585601306350299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67"/>
      <c r="Y42" s="88"/>
    </row>
    <row r="43" spans="1:25" ht="15" x14ac:dyDescent="0.25">
      <c r="A43" t="s">
        <v>35</v>
      </c>
      <c r="B43" s="98" t="s">
        <v>72</v>
      </c>
      <c r="C43" s="40"/>
      <c r="D43" s="40">
        <v>82.016519046823802</v>
      </c>
      <c r="E43" s="40">
        <v>74.216380132464707</v>
      </c>
      <c r="F43" s="40">
        <v>57.550046351722898</v>
      </c>
      <c r="G43" s="40">
        <v>53.190181136415802</v>
      </c>
      <c r="H43" s="40">
        <v>54.909749205432099</v>
      </c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67"/>
      <c r="Y43" s="88"/>
    </row>
    <row r="44" spans="1:25" ht="15" x14ac:dyDescent="0.25">
      <c r="A44" t="s">
        <v>36</v>
      </c>
      <c r="B44" s="88" t="s">
        <v>8</v>
      </c>
      <c r="C44" s="40">
        <v>74.769948302127943</v>
      </c>
      <c r="D44" s="40">
        <v>51.347634500008397</v>
      </c>
      <c r="E44" s="40">
        <v>40.440845265981999</v>
      </c>
      <c r="F44" s="40">
        <v>38.546271184033301</v>
      </c>
      <c r="G44" s="40">
        <v>38.657462865143899</v>
      </c>
      <c r="H44" s="40">
        <v>43.8506302455447</v>
      </c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67"/>
      <c r="Y44" s="88"/>
    </row>
    <row r="45" spans="1:25" ht="15" x14ac:dyDescent="0.25">
      <c r="A45" t="s">
        <v>36</v>
      </c>
      <c r="B45" s="98" t="s">
        <v>71</v>
      </c>
      <c r="C45" s="40"/>
      <c r="D45" s="40">
        <v>58.212842267111398</v>
      </c>
      <c r="E45" s="40">
        <v>48.334858794620303</v>
      </c>
      <c r="F45" s="40">
        <v>45.219665808929001</v>
      </c>
      <c r="G45" s="40">
        <v>46.304818491833899</v>
      </c>
      <c r="H45" s="40">
        <v>51.155626211607903</v>
      </c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67"/>
      <c r="Y45" s="88"/>
    </row>
    <row r="46" spans="1:25" ht="15" x14ac:dyDescent="0.25">
      <c r="A46" t="s">
        <v>36</v>
      </c>
      <c r="B46" s="98" t="s">
        <v>72</v>
      </c>
      <c r="C46" s="40"/>
      <c r="D46" s="40">
        <v>45.629922081276398</v>
      </c>
      <c r="E46" s="40">
        <v>35.248283364451453</v>
      </c>
      <c r="F46" s="40">
        <v>31.275256237316999</v>
      </c>
      <c r="G46" s="40">
        <v>33.259300977884699</v>
      </c>
      <c r="H46" s="40">
        <v>38.474824171575605</v>
      </c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67"/>
      <c r="Y46" s="88"/>
    </row>
    <row r="47" spans="1:25" ht="15" x14ac:dyDescent="0.25">
      <c r="A47" s="88"/>
      <c r="B47" s="88"/>
      <c r="C47" s="91"/>
      <c r="D47" s="91"/>
      <c r="E47" s="91"/>
      <c r="F47" s="91"/>
      <c r="G47" s="91"/>
      <c r="H47" s="91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67"/>
      <c r="Y47" s="88"/>
    </row>
    <row r="48" spans="1:25" ht="15" x14ac:dyDescent="0.25">
      <c r="A48" s="88"/>
      <c r="B48" s="88"/>
      <c r="C48" s="91"/>
      <c r="D48" s="91"/>
      <c r="E48" s="91"/>
      <c r="F48" s="91"/>
      <c r="G48" s="91"/>
      <c r="H48" s="91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67"/>
      <c r="Y48" s="88"/>
    </row>
    <row r="49" spans="3:25" ht="15" x14ac:dyDescent="0.25">
      <c r="C49" s="91"/>
      <c r="D49" s="91"/>
      <c r="E49" s="91"/>
      <c r="F49" s="91"/>
      <c r="G49" s="91"/>
      <c r="H49" s="91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67"/>
      <c r="Y49" s="88"/>
    </row>
    <row r="50" spans="3:25" ht="15" x14ac:dyDescent="0.25">
      <c r="C50" s="91"/>
      <c r="D50" s="91"/>
      <c r="E50" s="91"/>
      <c r="F50" s="91"/>
      <c r="G50" s="91"/>
      <c r="H50" s="91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67"/>
      <c r="Y50" s="88"/>
    </row>
    <row r="51" spans="3:25" ht="15" x14ac:dyDescent="0.25">
      <c r="C51" s="91"/>
      <c r="D51" s="91"/>
      <c r="E51" s="91"/>
      <c r="F51" s="91"/>
      <c r="G51" s="91"/>
      <c r="H51" s="91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67"/>
      <c r="Y51" s="88"/>
    </row>
    <row r="52" spans="3:25" ht="15" x14ac:dyDescent="0.25">
      <c r="C52" s="91"/>
      <c r="D52" s="91"/>
      <c r="E52" s="91"/>
      <c r="F52" s="91"/>
      <c r="G52" s="91"/>
      <c r="H52" s="91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67"/>
      <c r="Y52" s="88"/>
    </row>
    <row r="53" spans="3:25" ht="15" x14ac:dyDescent="0.25">
      <c r="C53" s="91"/>
      <c r="D53" s="91"/>
      <c r="E53" s="91"/>
      <c r="F53" s="91"/>
      <c r="G53" s="91"/>
      <c r="H53" s="91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67"/>
      <c r="Y53" s="88"/>
    </row>
    <row r="54" spans="3:25" ht="15" x14ac:dyDescent="0.25">
      <c r="C54" s="91"/>
      <c r="D54" s="91"/>
      <c r="E54" s="91"/>
      <c r="F54" s="91"/>
      <c r="G54" s="91"/>
      <c r="H54" s="91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67"/>
      <c r="Y54" s="88"/>
    </row>
    <row r="55" spans="3:25" ht="15" x14ac:dyDescent="0.25">
      <c r="C55" s="91"/>
      <c r="D55" s="91"/>
      <c r="E55" s="91"/>
      <c r="F55" s="91"/>
      <c r="G55" s="91"/>
      <c r="H55" s="91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67"/>
      <c r="Y55" s="88"/>
    </row>
    <row r="56" spans="3:25" ht="15" x14ac:dyDescent="0.25">
      <c r="C56" s="91"/>
      <c r="D56" s="91"/>
      <c r="E56" s="91"/>
      <c r="F56" s="91"/>
      <c r="G56" s="91"/>
      <c r="H56" s="91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67"/>
      <c r="Y56" s="88"/>
    </row>
    <row r="57" spans="3:25" ht="15" x14ac:dyDescent="0.25">
      <c r="C57" s="91"/>
      <c r="D57" s="91"/>
      <c r="E57" s="91"/>
      <c r="F57" s="91"/>
      <c r="G57" s="91"/>
      <c r="H57" s="91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67"/>
      <c r="Y57" s="88"/>
    </row>
    <row r="58" spans="3:25" ht="15" x14ac:dyDescent="0.25">
      <c r="C58" s="91"/>
      <c r="D58" s="91"/>
      <c r="E58" s="91"/>
      <c r="F58" s="91"/>
      <c r="G58" s="91"/>
      <c r="H58" s="91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67"/>
      <c r="Y58" s="88"/>
    </row>
    <row r="59" spans="3:25" ht="15" x14ac:dyDescent="0.25">
      <c r="C59" s="91"/>
      <c r="D59" s="91"/>
      <c r="E59" s="91"/>
      <c r="F59" s="91"/>
      <c r="G59" s="91"/>
      <c r="H59" s="91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67"/>
      <c r="Y59" s="88"/>
    </row>
    <row r="60" spans="3:25" ht="15" x14ac:dyDescent="0.25">
      <c r="C60" s="91"/>
      <c r="D60" s="91"/>
      <c r="E60" s="91"/>
      <c r="F60" s="91"/>
      <c r="G60" s="91"/>
      <c r="H60" s="91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67"/>
      <c r="Y60" s="88"/>
    </row>
    <row r="61" spans="3:25" ht="15" x14ac:dyDescent="0.25">
      <c r="C61" s="91"/>
      <c r="D61" s="91"/>
      <c r="E61" s="91"/>
      <c r="F61" s="91"/>
      <c r="G61" s="91"/>
      <c r="H61" s="91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67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05E4CD29-5A83-4ACB-9CB4-2374DBF922AA}">
      <formula1>$X$14:$X$25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F64C-BEBB-425A-A272-BA0C22CD6002}">
  <dimension ref="A1:Q91"/>
  <sheetViews>
    <sheetView showGridLines="0" zoomScaleNormal="100" workbookViewId="0">
      <selection activeCell="L14" sqref="L14"/>
    </sheetView>
  </sheetViews>
  <sheetFormatPr baseColWidth="10" defaultColWidth="11.42578125" defaultRowHeight="14.25" customHeight="1" x14ac:dyDescent="0.25"/>
  <cols>
    <col min="2" max="2" width="21.7109375" style="41" customWidth="1"/>
    <col min="3" max="3" width="28.42578125" customWidth="1"/>
    <col min="4" max="9" width="8.140625" customWidth="1"/>
  </cols>
  <sheetData>
    <row r="1" spans="1:17" ht="15" x14ac:dyDescent="0.25">
      <c r="A1" s="56"/>
      <c r="B1" s="57"/>
      <c r="C1" s="56"/>
      <c r="D1" s="56"/>
      <c r="E1" s="56"/>
      <c r="F1" s="56"/>
      <c r="G1" s="56"/>
      <c r="H1" s="56"/>
    </row>
    <row r="2" spans="1:17" ht="23.25" x14ac:dyDescent="0.35">
      <c r="A2" s="56"/>
      <c r="B2" s="60" t="s">
        <v>37</v>
      </c>
      <c r="C2" s="56"/>
      <c r="D2" s="56"/>
      <c r="E2" s="56"/>
      <c r="F2" s="56"/>
      <c r="G2" s="56"/>
      <c r="H2" s="56"/>
    </row>
    <row r="3" spans="1:17" ht="18.75" x14ac:dyDescent="0.3">
      <c r="A3" s="56"/>
      <c r="B3" s="59" t="s">
        <v>74</v>
      </c>
      <c r="C3" s="56"/>
      <c r="D3" s="56"/>
      <c r="E3" s="56"/>
      <c r="F3" s="56"/>
      <c r="G3" s="56"/>
      <c r="H3" s="56"/>
    </row>
    <row r="4" spans="1:17" ht="15" x14ac:dyDescent="0.25">
      <c r="A4" s="56"/>
      <c r="B4" s="58" t="s">
        <v>38</v>
      </c>
      <c r="C4" s="57"/>
      <c r="D4" s="56"/>
      <c r="E4" s="56"/>
      <c r="F4" s="56"/>
      <c r="G4" s="56"/>
      <c r="H4" s="56"/>
    </row>
    <row r="5" spans="1:17" ht="15" x14ac:dyDescent="0.25">
      <c r="A5" s="56"/>
      <c r="B5" s="58"/>
      <c r="C5" s="57"/>
      <c r="D5" s="56"/>
      <c r="E5" s="56"/>
      <c r="F5" s="56"/>
      <c r="G5" s="56"/>
      <c r="H5" s="56"/>
    </row>
    <row r="7" spans="1:17" s="55" customFormat="1" ht="14.25" customHeight="1" x14ac:dyDescent="0.25">
      <c r="A7" s="41"/>
      <c r="B7" s="41"/>
      <c r="C7" s="41"/>
      <c r="D7" s="41">
        <v>2023</v>
      </c>
      <c r="E7" s="41">
        <v>2024</v>
      </c>
      <c r="F7" s="41">
        <v>2025</v>
      </c>
      <c r="G7" s="41">
        <v>2026</v>
      </c>
      <c r="H7" s="41">
        <v>2027</v>
      </c>
      <c r="I7" s="61">
        <v>2028</v>
      </c>
      <c r="J7" s="40"/>
      <c r="K7" s="40"/>
      <c r="L7" s="40"/>
    </row>
    <row r="8" spans="1:17" ht="14.25" customHeight="1" x14ac:dyDescent="0.3">
      <c r="B8" s="48" t="s">
        <v>39</v>
      </c>
      <c r="C8" t="s">
        <v>40</v>
      </c>
      <c r="D8" s="40">
        <v>47.7</v>
      </c>
      <c r="E8" s="40">
        <v>48.4</v>
      </c>
      <c r="F8" s="40">
        <v>51.1</v>
      </c>
      <c r="G8" s="40">
        <v>53</v>
      </c>
      <c r="H8" s="40">
        <v>54.5</v>
      </c>
      <c r="I8" s="40">
        <v>56</v>
      </c>
      <c r="J8" s="86" t="s">
        <v>41</v>
      </c>
      <c r="K8" s="40"/>
      <c r="L8" s="40"/>
      <c r="N8" s="49"/>
      <c r="O8" s="49"/>
      <c r="P8" s="49"/>
      <c r="Q8" s="49"/>
    </row>
    <row r="9" spans="1:17" ht="14.25" customHeight="1" x14ac:dyDescent="0.3">
      <c r="B9" s="48"/>
      <c r="C9" t="s">
        <v>42</v>
      </c>
      <c r="D9" s="40">
        <v>1.48</v>
      </c>
      <c r="E9" s="40">
        <v>2.5</v>
      </c>
      <c r="F9" s="40">
        <v>3.7</v>
      </c>
      <c r="G9" s="40">
        <v>5</v>
      </c>
      <c r="H9" s="40">
        <v>5</v>
      </c>
      <c r="I9" s="40">
        <v>6</v>
      </c>
      <c r="J9" s="40"/>
      <c r="K9" s="40"/>
      <c r="L9" s="40"/>
      <c r="N9" s="49"/>
      <c r="O9" s="49"/>
      <c r="P9" s="49"/>
      <c r="Q9" s="49"/>
    </row>
    <row r="10" spans="1:17" ht="14.25" customHeight="1" x14ac:dyDescent="0.3">
      <c r="B10" s="48"/>
      <c r="C10" t="s">
        <v>43</v>
      </c>
      <c r="D10" s="40">
        <v>3.5869777750000003</v>
      </c>
      <c r="E10" s="40">
        <v>5</v>
      </c>
      <c r="F10" s="40">
        <v>5.53582666375</v>
      </c>
      <c r="G10" s="40">
        <v>7</v>
      </c>
      <c r="H10" s="40">
        <v>8.5</v>
      </c>
      <c r="I10" s="40">
        <v>10.4</v>
      </c>
      <c r="J10" s="40"/>
      <c r="K10" s="40"/>
      <c r="L10" s="40"/>
      <c r="N10" s="49"/>
      <c r="O10" s="49"/>
      <c r="P10" s="49"/>
      <c r="Q10" s="49"/>
    </row>
    <row r="11" spans="1:17" ht="14.25" customHeight="1" x14ac:dyDescent="0.3">
      <c r="B11" s="48"/>
      <c r="C11" t="s">
        <v>44</v>
      </c>
      <c r="D11" s="40">
        <v>9.5169999999999995</v>
      </c>
      <c r="E11" s="40">
        <v>9.5</v>
      </c>
      <c r="F11" s="40">
        <v>10</v>
      </c>
      <c r="G11" s="40">
        <v>11</v>
      </c>
      <c r="H11" s="40">
        <v>12</v>
      </c>
      <c r="I11" s="40">
        <v>13.4</v>
      </c>
      <c r="J11" s="40"/>
      <c r="K11" s="40"/>
      <c r="L11" s="40"/>
      <c r="N11" s="49"/>
      <c r="O11" s="49"/>
      <c r="P11" s="49"/>
      <c r="Q11" s="49"/>
    </row>
    <row r="12" spans="1:17" ht="14.25" customHeight="1" x14ac:dyDescent="0.3">
      <c r="B12" s="48"/>
      <c r="C12" t="s">
        <v>45</v>
      </c>
      <c r="D12" s="40">
        <v>75</v>
      </c>
      <c r="E12" s="40">
        <v>75</v>
      </c>
      <c r="F12" s="40">
        <v>76</v>
      </c>
      <c r="G12" s="40">
        <v>77</v>
      </c>
      <c r="H12" s="40">
        <v>77</v>
      </c>
      <c r="I12" s="40">
        <v>77</v>
      </c>
      <c r="N12" s="49"/>
      <c r="O12" s="49"/>
      <c r="P12" s="49"/>
      <c r="Q12" s="49"/>
    </row>
    <row r="13" spans="1:17" ht="14.25" customHeight="1" x14ac:dyDescent="0.3">
      <c r="B13" s="48"/>
      <c r="C13" s="53" t="s">
        <v>46</v>
      </c>
      <c r="D13" s="52">
        <v>137.28397777499998</v>
      </c>
      <c r="E13" s="52">
        <v>140.4</v>
      </c>
      <c r="F13" s="52">
        <v>146.33582666375</v>
      </c>
      <c r="G13" s="52">
        <v>153</v>
      </c>
      <c r="H13" s="52">
        <v>157</v>
      </c>
      <c r="I13" s="52">
        <v>162.80000000000001</v>
      </c>
      <c r="N13" s="49"/>
      <c r="O13" s="49"/>
      <c r="P13" s="49"/>
      <c r="Q13" s="49"/>
    </row>
    <row r="14" spans="1:17" ht="14.25" customHeight="1" x14ac:dyDescent="0.3">
      <c r="B14" s="48"/>
      <c r="D14" s="40" t="s">
        <v>47</v>
      </c>
      <c r="E14" s="40" t="s">
        <v>47</v>
      </c>
      <c r="F14" s="40" t="s">
        <v>47</v>
      </c>
      <c r="G14" s="40" t="s">
        <v>47</v>
      </c>
      <c r="H14" s="40" t="s">
        <v>47</v>
      </c>
      <c r="I14" s="40" t="s">
        <v>47</v>
      </c>
      <c r="N14" s="49"/>
      <c r="O14" s="49"/>
      <c r="P14" s="49"/>
      <c r="Q14" s="49"/>
    </row>
    <row r="15" spans="1:17" ht="14.25" customHeight="1" x14ac:dyDescent="0.3">
      <c r="B15" s="48"/>
      <c r="C15" t="s">
        <v>48</v>
      </c>
      <c r="D15" s="40">
        <v>137.6</v>
      </c>
      <c r="E15" s="40">
        <v>138.4</v>
      </c>
      <c r="F15" s="40">
        <v>139.19999999999999</v>
      </c>
      <c r="G15" s="40">
        <v>139.80000000000001</v>
      </c>
      <c r="H15" s="40">
        <v>140.4</v>
      </c>
      <c r="I15" s="40">
        <v>141.1</v>
      </c>
      <c r="N15" s="49"/>
      <c r="O15" s="49"/>
      <c r="P15" s="49"/>
      <c r="Q15" s="49"/>
    </row>
    <row r="16" spans="1:17" ht="14.25" customHeight="1" x14ac:dyDescent="0.3">
      <c r="B16" s="48"/>
      <c r="C16" t="s">
        <v>49</v>
      </c>
      <c r="D16" s="40">
        <v>17</v>
      </c>
      <c r="E16" s="40">
        <v>17</v>
      </c>
      <c r="F16" s="40">
        <v>18</v>
      </c>
      <c r="G16" s="40">
        <v>17.8</v>
      </c>
      <c r="H16" s="40">
        <v>17.8</v>
      </c>
      <c r="I16" s="40">
        <v>17.8</v>
      </c>
      <c r="N16" s="49"/>
      <c r="O16" s="49"/>
      <c r="P16" s="49"/>
      <c r="Q16" s="49"/>
    </row>
    <row r="17" spans="2:17" ht="14.25" customHeight="1" x14ac:dyDescent="0.3">
      <c r="B17" s="48"/>
      <c r="C17" t="s">
        <v>50</v>
      </c>
      <c r="D17" s="40">
        <v>0.5</v>
      </c>
      <c r="E17" s="40">
        <v>0.7</v>
      </c>
      <c r="F17" s="40">
        <v>1</v>
      </c>
      <c r="G17" s="40">
        <v>1.5</v>
      </c>
      <c r="H17" s="40">
        <v>2.2000000000000002</v>
      </c>
      <c r="I17" s="40">
        <v>3.5</v>
      </c>
      <c r="N17" s="49"/>
      <c r="O17" s="49"/>
      <c r="P17" s="49"/>
      <c r="Q17" s="49"/>
    </row>
    <row r="18" spans="2:17" ht="14.25" customHeight="1" x14ac:dyDescent="0.3">
      <c r="B18" s="48"/>
      <c r="C18" t="s">
        <v>51</v>
      </c>
      <c r="D18" s="40"/>
      <c r="E18" s="40"/>
      <c r="F18" s="40"/>
      <c r="G18" s="40"/>
      <c r="H18" s="40"/>
      <c r="I18" s="40"/>
      <c r="N18" s="49"/>
      <c r="O18" s="49"/>
      <c r="P18" s="49"/>
      <c r="Q18" s="49"/>
    </row>
    <row r="19" spans="2:17" ht="14.25" customHeight="1" x14ac:dyDescent="0.3">
      <c r="B19" s="48"/>
      <c r="C19" t="s">
        <v>52</v>
      </c>
      <c r="D19" s="40">
        <v>1</v>
      </c>
      <c r="E19" s="40">
        <v>1</v>
      </c>
      <c r="F19" s="40">
        <v>1</v>
      </c>
      <c r="G19" s="40">
        <v>1</v>
      </c>
      <c r="H19" s="40">
        <v>1</v>
      </c>
      <c r="I19" s="40">
        <v>1</v>
      </c>
      <c r="N19" s="49"/>
      <c r="O19" s="49"/>
      <c r="P19" s="49"/>
      <c r="Q19" s="49"/>
    </row>
    <row r="20" spans="2:17" ht="14.25" customHeight="1" x14ac:dyDescent="0.3">
      <c r="B20" s="48"/>
      <c r="C20" s="51" t="s">
        <v>53</v>
      </c>
      <c r="D20" s="50">
        <v>156.1</v>
      </c>
      <c r="E20" s="50">
        <v>157.1</v>
      </c>
      <c r="F20" s="50">
        <v>159.19999999999999</v>
      </c>
      <c r="G20" s="50">
        <v>160.10000000000002</v>
      </c>
      <c r="H20" s="50">
        <v>161.4</v>
      </c>
      <c r="I20" s="50">
        <v>163.4</v>
      </c>
      <c r="N20" s="49"/>
      <c r="O20" s="49"/>
      <c r="P20" s="49"/>
      <c r="Q20" s="49"/>
    </row>
    <row r="21" spans="2:17" ht="14.25" customHeight="1" x14ac:dyDescent="0.3">
      <c r="B21" s="48"/>
      <c r="D21" s="40"/>
      <c r="E21" s="40"/>
      <c r="F21" s="40"/>
      <c r="G21" s="40"/>
      <c r="H21" s="40"/>
      <c r="I21" s="40"/>
      <c r="N21" s="49"/>
      <c r="O21" s="49"/>
      <c r="P21" s="49"/>
      <c r="Q21" s="49"/>
    </row>
    <row r="22" spans="2:17" ht="14.25" customHeight="1" x14ac:dyDescent="0.3">
      <c r="B22" s="48"/>
      <c r="C22" s="45" t="s">
        <v>54</v>
      </c>
      <c r="D22" s="44">
        <v>18.816022225000012</v>
      </c>
      <c r="E22" s="44">
        <v>16.699999999999989</v>
      </c>
      <c r="F22" s="44">
        <v>12.864173336249991</v>
      </c>
      <c r="G22" s="44">
        <v>7.1000000000000227</v>
      </c>
      <c r="H22" s="44">
        <v>4.4000000000000057</v>
      </c>
      <c r="I22" s="44">
        <v>0</v>
      </c>
      <c r="N22" s="49"/>
      <c r="O22" s="49"/>
      <c r="P22" s="49"/>
      <c r="Q22" s="49"/>
    </row>
    <row r="23" spans="2:17" ht="14.25" customHeight="1" x14ac:dyDescent="0.3">
      <c r="B23" s="46"/>
      <c r="C23" s="54"/>
      <c r="D23" s="54" t="s">
        <v>47</v>
      </c>
      <c r="E23" s="54" t="s">
        <v>47</v>
      </c>
      <c r="F23" s="54" t="s">
        <v>47</v>
      </c>
      <c r="G23" s="54" t="s">
        <v>47</v>
      </c>
      <c r="H23" s="54" t="s">
        <v>47</v>
      </c>
      <c r="I23" s="54" t="s">
        <v>47</v>
      </c>
      <c r="N23" s="49"/>
      <c r="O23" s="49"/>
      <c r="P23" s="49"/>
      <c r="Q23" s="49"/>
    </row>
    <row r="24" spans="2:17" ht="14.25" customHeight="1" x14ac:dyDescent="0.3">
      <c r="B24" s="48"/>
      <c r="D24" t="s">
        <v>47</v>
      </c>
      <c r="E24" t="s">
        <v>47</v>
      </c>
      <c r="F24" t="s">
        <v>47</v>
      </c>
      <c r="G24" t="s">
        <v>47</v>
      </c>
      <c r="N24" s="49"/>
      <c r="O24" s="49"/>
      <c r="P24" s="49"/>
      <c r="Q24" s="49"/>
    </row>
    <row r="25" spans="2:17" ht="14.25" customHeight="1" x14ac:dyDescent="0.3">
      <c r="B25" s="48"/>
      <c r="C25" s="41"/>
      <c r="D25" s="41">
        <v>2023</v>
      </c>
      <c r="E25" s="41">
        <v>2024</v>
      </c>
      <c r="F25" s="41">
        <v>2025</v>
      </c>
      <c r="G25" s="41">
        <v>2026</v>
      </c>
      <c r="H25" s="41">
        <v>2027</v>
      </c>
      <c r="I25" s="61">
        <v>2028</v>
      </c>
      <c r="N25" s="49"/>
      <c r="O25" s="49"/>
      <c r="P25" s="49"/>
      <c r="Q25" s="49"/>
    </row>
    <row r="26" spans="2:17" ht="14.25" customHeight="1" x14ac:dyDescent="0.3">
      <c r="B26" s="48" t="s">
        <v>55</v>
      </c>
      <c r="C26" t="s">
        <v>56</v>
      </c>
      <c r="D26" s="40">
        <v>51.795682890000002</v>
      </c>
      <c r="E26" s="40">
        <v>53.396277237</v>
      </c>
      <c r="F26" s="40">
        <v>60.446851934000001</v>
      </c>
      <c r="G26" s="47">
        <v>65.295230328999992</v>
      </c>
      <c r="H26" s="40">
        <v>66.64034101</v>
      </c>
      <c r="I26" s="40">
        <v>70.933162780000004</v>
      </c>
      <c r="N26" s="49"/>
      <c r="O26" s="49"/>
      <c r="P26" s="49"/>
      <c r="Q26" s="49"/>
    </row>
    <row r="27" spans="2:17" ht="14.25" customHeight="1" x14ac:dyDescent="0.3">
      <c r="B27" s="48"/>
      <c r="C27" t="s">
        <v>75</v>
      </c>
      <c r="D27" s="40">
        <v>1.9400000000000001E-5</v>
      </c>
      <c r="E27" s="40">
        <v>2.3099999999999999E-5</v>
      </c>
      <c r="F27" s="40">
        <v>2.0400000000000001E-5</v>
      </c>
      <c r="G27" s="47">
        <v>2.0800000000000001E-5</v>
      </c>
      <c r="H27" s="40">
        <v>4.7955624170000002</v>
      </c>
      <c r="I27" s="40">
        <v>9.5750767620000001</v>
      </c>
      <c r="N27" s="49"/>
      <c r="O27" s="49"/>
      <c r="P27" s="49"/>
      <c r="Q27" s="49"/>
    </row>
    <row r="28" spans="2:17" ht="14.25" customHeight="1" x14ac:dyDescent="0.3">
      <c r="B28" s="48"/>
      <c r="C28" t="s">
        <v>43</v>
      </c>
      <c r="D28" s="40">
        <v>1.67167</v>
      </c>
      <c r="E28" s="40">
        <v>4.0039999999999996</v>
      </c>
      <c r="F28" s="40">
        <v>4.5</v>
      </c>
      <c r="G28" s="47">
        <v>5.0049999999999999</v>
      </c>
      <c r="H28" s="40">
        <v>6.0060000000000011</v>
      </c>
      <c r="I28" s="40">
        <v>6</v>
      </c>
      <c r="N28" s="49"/>
      <c r="O28" s="49"/>
      <c r="P28" s="49"/>
      <c r="Q28" s="49"/>
    </row>
    <row r="29" spans="2:17" ht="14.25" customHeight="1" x14ac:dyDescent="0.3">
      <c r="B29" s="48"/>
      <c r="C29" t="s">
        <v>45</v>
      </c>
      <c r="D29" s="40">
        <v>87.383191979999992</v>
      </c>
      <c r="E29" s="40">
        <v>87.664877709999999</v>
      </c>
      <c r="F29" s="40">
        <v>85.628917310000006</v>
      </c>
      <c r="G29" s="47">
        <v>86.334061000000005</v>
      </c>
      <c r="H29" s="40">
        <v>86.437789170000002</v>
      </c>
      <c r="I29" s="40">
        <v>83.089934510000006</v>
      </c>
      <c r="N29" s="49"/>
      <c r="O29" s="49"/>
      <c r="P29" s="49"/>
      <c r="Q29" s="49"/>
    </row>
    <row r="30" spans="2:17" ht="14.25" customHeight="1" x14ac:dyDescent="0.3">
      <c r="B30" s="48"/>
      <c r="C30" s="53" t="s">
        <v>46</v>
      </c>
      <c r="D30" s="52">
        <v>140.85056427000001</v>
      </c>
      <c r="E30" s="52">
        <v>145.06517804699999</v>
      </c>
      <c r="F30" s="52">
        <v>150.575789644</v>
      </c>
      <c r="G30" s="52">
        <v>156.63431212899999</v>
      </c>
      <c r="H30" s="52">
        <v>163.879692597</v>
      </c>
      <c r="I30" s="52">
        <v>169.59817405199999</v>
      </c>
      <c r="N30" s="49"/>
      <c r="O30" s="49"/>
      <c r="P30" s="49"/>
      <c r="Q30" s="49"/>
    </row>
    <row r="31" spans="2:17" ht="14.25" customHeight="1" x14ac:dyDescent="0.3">
      <c r="B31" s="48"/>
      <c r="D31" s="40" t="s">
        <v>47</v>
      </c>
      <c r="E31" s="40" t="s">
        <v>47</v>
      </c>
      <c r="F31" s="40" t="s">
        <v>47</v>
      </c>
      <c r="G31" s="47"/>
      <c r="H31" s="40"/>
      <c r="I31" s="40"/>
      <c r="N31" s="49"/>
      <c r="O31" s="49"/>
      <c r="P31" s="49"/>
      <c r="Q31" s="49"/>
    </row>
    <row r="32" spans="2:17" ht="14.25" customHeight="1" x14ac:dyDescent="0.3">
      <c r="B32" s="48"/>
      <c r="C32" t="s">
        <v>48</v>
      </c>
      <c r="D32" s="40">
        <v>67.947849050000002</v>
      </c>
      <c r="E32" s="40">
        <v>65.77523918</v>
      </c>
      <c r="F32" s="40">
        <v>65.9411609</v>
      </c>
      <c r="G32" s="47">
        <v>65.921362070000001</v>
      </c>
      <c r="H32" s="40">
        <v>65.344243759999998</v>
      </c>
      <c r="I32" s="40">
        <v>64.273791549999999</v>
      </c>
      <c r="N32" s="49"/>
      <c r="O32" s="49"/>
      <c r="P32" s="49"/>
      <c r="Q32" s="49"/>
    </row>
    <row r="33" spans="2:17" ht="14.25" customHeight="1" x14ac:dyDescent="0.3">
      <c r="B33" s="48"/>
      <c r="C33" t="s">
        <v>49</v>
      </c>
      <c r="D33" s="40">
        <v>42.827666047000001</v>
      </c>
      <c r="E33" s="40">
        <v>50.376467176999995</v>
      </c>
      <c r="F33" s="40">
        <v>53.402078527</v>
      </c>
      <c r="G33" s="47">
        <v>56.685169672000001</v>
      </c>
      <c r="H33" s="40">
        <v>60.693899117000001</v>
      </c>
      <c r="I33" s="40">
        <v>62.970366143</v>
      </c>
      <c r="N33" s="49"/>
      <c r="O33" s="49"/>
      <c r="P33" s="49"/>
      <c r="Q33" s="49"/>
    </row>
    <row r="34" spans="2:17" ht="14.25" customHeight="1" x14ac:dyDescent="0.3">
      <c r="B34" s="48"/>
      <c r="C34" t="s">
        <v>50</v>
      </c>
      <c r="D34" s="40">
        <v>2.2949999999999999</v>
      </c>
      <c r="E34" s="40">
        <v>2.6827331280000002</v>
      </c>
      <c r="F34" s="40">
        <v>3.1639821370000001</v>
      </c>
      <c r="G34" s="47">
        <v>4.1319910679999996</v>
      </c>
      <c r="H34" s="40">
        <v>5.0999999999999996</v>
      </c>
      <c r="I34" s="40">
        <v>6.8</v>
      </c>
      <c r="N34" s="49"/>
      <c r="O34" s="49"/>
      <c r="P34" s="49"/>
      <c r="Q34" s="49"/>
    </row>
    <row r="35" spans="2:17" ht="14.25" customHeight="1" x14ac:dyDescent="0.3">
      <c r="B35" s="48"/>
      <c r="C35" t="s">
        <v>51</v>
      </c>
      <c r="D35" s="40">
        <v>51.87793344</v>
      </c>
      <c r="E35" s="40">
        <v>50.66950508</v>
      </c>
      <c r="F35" s="40">
        <v>51.562749590000003</v>
      </c>
      <c r="G35" s="47">
        <v>51.28680215</v>
      </c>
      <c r="H35" s="40">
        <v>50.740012290000003</v>
      </c>
      <c r="I35" s="40">
        <v>49.868402469999999</v>
      </c>
      <c r="N35" s="49"/>
      <c r="O35" s="49"/>
      <c r="P35" s="49"/>
      <c r="Q35" s="49"/>
    </row>
    <row r="36" spans="2:17" ht="14.25" customHeight="1" x14ac:dyDescent="0.3">
      <c r="B36" s="48"/>
      <c r="C36" t="s">
        <v>52</v>
      </c>
      <c r="D36" s="40">
        <v>13.171091663</v>
      </c>
      <c r="E36" s="40">
        <v>12.621067703</v>
      </c>
      <c r="F36" s="40">
        <v>13.269618133</v>
      </c>
      <c r="G36" s="47">
        <v>13.18498649</v>
      </c>
      <c r="H36" s="40">
        <v>13.1997818</v>
      </c>
      <c r="I36" s="40">
        <v>13.178312615999999</v>
      </c>
      <c r="N36" s="49"/>
      <c r="O36" s="49"/>
      <c r="P36" s="49"/>
      <c r="Q36" s="49"/>
    </row>
    <row r="37" spans="2:17" ht="14.25" customHeight="1" x14ac:dyDescent="0.3">
      <c r="B37" s="48"/>
      <c r="C37" s="51" t="s">
        <v>53</v>
      </c>
      <c r="D37" s="50">
        <v>178.11954020000002</v>
      </c>
      <c r="E37" s="50">
        <v>182.12501226799998</v>
      </c>
      <c r="F37" s="50">
        <v>187.339589287</v>
      </c>
      <c r="G37" s="50">
        <v>191.21031145000001</v>
      </c>
      <c r="H37" s="50">
        <v>195.07793696700003</v>
      </c>
      <c r="I37" s="50">
        <v>197.09087277900002</v>
      </c>
      <c r="N37" s="49"/>
      <c r="O37" s="49"/>
      <c r="P37" s="49"/>
      <c r="Q37" s="49"/>
    </row>
    <row r="38" spans="2:17" ht="14.25" customHeight="1" x14ac:dyDescent="0.3">
      <c r="B38" s="48"/>
      <c r="D38" s="40" t="s">
        <v>47</v>
      </c>
      <c r="E38" s="40" t="s">
        <v>47</v>
      </c>
      <c r="F38" s="40"/>
      <c r="G38" s="40"/>
      <c r="H38" s="40"/>
      <c r="I38" s="40"/>
      <c r="N38" s="49"/>
      <c r="O38" s="49"/>
      <c r="P38" s="49"/>
      <c r="Q38" s="49"/>
    </row>
    <row r="39" spans="2:17" ht="14.25" customHeight="1" x14ac:dyDescent="0.3">
      <c r="B39" s="48"/>
      <c r="C39" s="45" t="s">
        <v>54</v>
      </c>
      <c r="D39" s="44">
        <v>37.268975930000011</v>
      </c>
      <c r="E39" s="44">
        <v>37.059834220999988</v>
      </c>
      <c r="F39" s="44">
        <v>36.763799642999999</v>
      </c>
      <c r="G39" s="44">
        <v>34.575999321000012</v>
      </c>
      <c r="H39" s="44">
        <v>31.198244370000026</v>
      </c>
      <c r="I39" s="44">
        <v>27.492698727000032</v>
      </c>
      <c r="N39" s="49"/>
      <c r="O39" s="49"/>
      <c r="P39" s="49"/>
      <c r="Q39" s="49"/>
    </row>
    <row r="40" spans="2:17" ht="14.25" customHeight="1" x14ac:dyDescent="0.3">
      <c r="B40" s="46"/>
      <c r="C40" s="54"/>
      <c r="D40" s="54" t="s">
        <v>47</v>
      </c>
      <c r="E40" s="54" t="s">
        <v>47</v>
      </c>
      <c r="F40" s="54" t="s">
        <v>47</v>
      </c>
      <c r="G40" s="43"/>
      <c r="H40" s="54" t="s">
        <v>47</v>
      </c>
      <c r="I40" s="54" t="s">
        <v>47</v>
      </c>
      <c r="N40" s="49"/>
      <c r="O40" s="49"/>
      <c r="P40" s="49"/>
      <c r="Q40" s="49"/>
    </row>
    <row r="41" spans="2:17" ht="14.25" customHeight="1" x14ac:dyDescent="0.3">
      <c r="B41" s="48"/>
      <c r="D41" t="s">
        <v>47</v>
      </c>
      <c r="E41" t="s">
        <v>47</v>
      </c>
      <c r="F41" t="s">
        <v>47</v>
      </c>
      <c r="G41" s="42"/>
      <c r="N41" s="49"/>
      <c r="O41" s="49"/>
      <c r="P41" s="49"/>
      <c r="Q41" s="49"/>
    </row>
    <row r="42" spans="2:17" ht="14.25" customHeight="1" x14ac:dyDescent="0.3">
      <c r="B42" s="48"/>
      <c r="C42" s="41"/>
      <c r="D42" s="41">
        <v>2023</v>
      </c>
      <c r="E42" s="41">
        <v>2024</v>
      </c>
      <c r="F42" s="41">
        <v>2025</v>
      </c>
      <c r="G42" s="41">
        <v>2026</v>
      </c>
      <c r="H42" s="41">
        <v>2027</v>
      </c>
      <c r="I42" s="61">
        <v>2028</v>
      </c>
      <c r="N42" s="49"/>
      <c r="O42" s="49"/>
      <c r="P42" s="49"/>
      <c r="Q42" s="49"/>
    </row>
    <row r="43" spans="2:17" ht="14.25" customHeight="1" x14ac:dyDescent="0.3">
      <c r="B43" s="48" t="s">
        <v>57</v>
      </c>
      <c r="C43" t="s">
        <v>56</v>
      </c>
      <c r="D43" s="40">
        <v>31.478017101999999</v>
      </c>
      <c r="E43" s="40">
        <v>33.151946663000004</v>
      </c>
      <c r="F43" s="40">
        <v>36.273085604999999</v>
      </c>
      <c r="G43" s="47">
        <v>38.528424612999999</v>
      </c>
      <c r="H43" s="40">
        <v>39.953988603999996</v>
      </c>
      <c r="I43" s="40">
        <v>46.216141579000002</v>
      </c>
      <c r="N43" s="49"/>
      <c r="O43" s="49"/>
      <c r="P43" s="49"/>
      <c r="Q43" s="49"/>
    </row>
    <row r="44" spans="2:17" ht="14.25" customHeight="1" x14ac:dyDescent="0.25">
      <c r="C44" t="s">
        <v>75</v>
      </c>
      <c r="D44" s="40">
        <v>0</v>
      </c>
      <c r="E44" s="40">
        <v>1.040958633</v>
      </c>
      <c r="F44" s="40">
        <v>1.895864725</v>
      </c>
      <c r="G44" s="47">
        <v>2.3078260099999999</v>
      </c>
      <c r="H44" s="40">
        <v>8.6726493320000007</v>
      </c>
      <c r="I44" s="40">
        <v>12.936048619999999</v>
      </c>
      <c r="N44" s="49"/>
      <c r="O44" s="49"/>
      <c r="P44" s="49"/>
      <c r="Q44" s="49"/>
    </row>
    <row r="45" spans="2:17" ht="14.25" customHeight="1" x14ac:dyDescent="0.25">
      <c r="C45" t="s">
        <v>43</v>
      </c>
      <c r="D45" s="40">
        <v>0.34699999999999998</v>
      </c>
      <c r="E45" s="40">
        <v>0.52200000000000002</v>
      </c>
      <c r="F45" s="40">
        <v>0.72799999999999998</v>
      </c>
      <c r="G45" s="47">
        <v>0.96499999999999997</v>
      </c>
      <c r="H45" s="40">
        <v>1.224</v>
      </c>
      <c r="I45" s="40">
        <v>1.224</v>
      </c>
      <c r="N45" s="49"/>
      <c r="O45" s="49"/>
      <c r="P45" s="49"/>
      <c r="Q45" s="49"/>
    </row>
    <row r="46" spans="2:17" ht="14.25" customHeight="1" x14ac:dyDescent="0.25">
      <c r="C46" t="s">
        <v>58</v>
      </c>
      <c r="D46" s="40">
        <v>50.761145200000001</v>
      </c>
      <c r="E46" s="40">
        <v>51.390165400000001</v>
      </c>
      <c r="F46" s="40">
        <v>52.187659519999997</v>
      </c>
      <c r="G46" s="47">
        <v>53.076061079999995</v>
      </c>
      <c r="H46" s="40">
        <v>54.196609390000006</v>
      </c>
      <c r="I46" s="40">
        <v>54.298833420000001</v>
      </c>
      <c r="N46" s="49"/>
      <c r="O46" s="49"/>
      <c r="P46" s="49"/>
      <c r="Q46" s="49"/>
    </row>
    <row r="47" spans="2:17" ht="14.25" customHeight="1" x14ac:dyDescent="0.25">
      <c r="C47" s="53" t="s">
        <v>46</v>
      </c>
      <c r="D47" s="52">
        <v>82.586162302000005</v>
      </c>
      <c r="E47" s="52">
        <v>86.105070696000013</v>
      </c>
      <c r="F47" s="52">
        <v>91.084609849999993</v>
      </c>
      <c r="G47" s="52">
        <v>94.877311703000004</v>
      </c>
      <c r="H47" s="52">
        <v>104.04724732599999</v>
      </c>
      <c r="I47" s="52">
        <v>114.675023619</v>
      </c>
      <c r="N47" s="49"/>
      <c r="O47" s="49"/>
      <c r="P47" s="49"/>
      <c r="Q47" s="49"/>
    </row>
    <row r="48" spans="2:17" ht="14.25" customHeight="1" x14ac:dyDescent="0.25">
      <c r="D48" s="40" t="s">
        <v>47</v>
      </c>
      <c r="E48" s="40" t="s">
        <v>47</v>
      </c>
      <c r="F48" s="40" t="s">
        <v>47</v>
      </c>
      <c r="G48" s="40"/>
      <c r="H48" s="40"/>
      <c r="I48" s="40"/>
      <c r="N48" s="49"/>
      <c r="O48" s="49"/>
      <c r="P48" s="49"/>
      <c r="Q48" s="49"/>
    </row>
    <row r="49" spans="2:17" ht="14.25" customHeight="1" x14ac:dyDescent="0.25">
      <c r="C49" t="s">
        <v>48</v>
      </c>
      <c r="D49" s="40">
        <v>13.86967085</v>
      </c>
      <c r="E49" s="40">
        <v>13.812299960000001</v>
      </c>
      <c r="F49" s="40">
        <v>13.79072465</v>
      </c>
      <c r="G49" s="40">
        <v>13.81716767</v>
      </c>
      <c r="H49" s="40">
        <v>13.840484630000001</v>
      </c>
      <c r="I49" s="40">
        <v>13.777496040000001</v>
      </c>
      <c r="N49" s="49"/>
      <c r="O49" s="49"/>
      <c r="P49" s="49"/>
      <c r="Q49" s="49"/>
    </row>
    <row r="50" spans="2:17" ht="14.25" customHeight="1" x14ac:dyDescent="0.25">
      <c r="C50" t="s">
        <v>49</v>
      </c>
      <c r="D50" s="40">
        <v>16.544375609999999</v>
      </c>
      <c r="E50" s="40">
        <v>22.680649769999999</v>
      </c>
      <c r="F50" s="40">
        <v>30.856828159999999</v>
      </c>
      <c r="G50" s="40">
        <v>34.402599039999998</v>
      </c>
      <c r="H50" s="40">
        <v>41.024787770000003</v>
      </c>
      <c r="I50" s="40">
        <v>50.12389151</v>
      </c>
      <c r="N50" s="49"/>
      <c r="O50" s="49"/>
      <c r="P50" s="49"/>
      <c r="Q50" s="49"/>
    </row>
    <row r="51" spans="2:17" ht="14.25" customHeight="1" x14ac:dyDescent="0.25">
      <c r="C51" t="s">
        <v>50</v>
      </c>
      <c r="D51" s="40">
        <v>0.90880000000000005</v>
      </c>
      <c r="E51" s="40">
        <v>1.8460000000000001</v>
      </c>
      <c r="F51" s="40">
        <v>2.8252000000000002</v>
      </c>
      <c r="G51" s="40">
        <v>3.5851999999999999</v>
      </c>
      <c r="H51" s="40">
        <v>4.4252000000000002</v>
      </c>
      <c r="I51" s="40">
        <v>5.1612</v>
      </c>
      <c r="N51" s="49"/>
      <c r="O51" s="49"/>
      <c r="P51" s="49"/>
      <c r="Q51" s="49"/>
    </row>
    <row r="52" spans="2:17" ht="14.25" customHeight="1" x14ac:dyDescent="0.25">
      <c r="C52" t="s">
        <v>51</v>
      </c>
      <c r="D52" s="40">
        <v>29.056847959999999</v>
      </c>
      <c r="E52" s="40">
        <v>31.60281041</v>
      </c>
      <c r="F52" s="40">
        <v>28.500604809999999</v>
      </c>
      <c r="G52" s="40">
        <v>28.527886429999999</v>
      </c>
      <c r="H52" s="40">
        <v>28.785906480000001</v>
      </c>
      <c r="I52" s="40">
        <v>28.97743608</v>
      </c>
      <c r="N52" s="49"/>
      <c r="O52" s="49"/>
      <c r="P52" s="49"/>
      <c r="Q52" s="49"/>
    </row>
    <row r="53" spans="2:17" ht="14.25" customHeight="1" x14ac:dyDescent="0.25">
      <c r="C53" t="s">
        <v>52</v>
      </c>
      <c r="D53" s="40">
        <v>14.266464677999998</v>
      </c>
      <c r="E53" s="40">
        <v>10.259183554</v>
      </c>
      <c r="F53" s="40">
        <v>8.4677732940000006</v>
      </c>
      <c r="G53" s="40">
        <v>8.0127972169999993</v>
      </c>
      <c r="H53" s="40">
        <v>8.2276896589999993</v>
      </c>
      <c r="I53" s="40">
        <v>9.1799738099999999</v>
      </c>
      <c r="N53" s="49"/>
      <c r="O53" s="49"/>
      <c r="P53" s="49"/>
      <c r="Q53" s="49"/>
    </row>
    <row r="54" spans="2:17" ht="14.25" customHeight="1" x14ac:dyDescent="0.25">
      <c r="C54" s="51" t="s">
        <v>53</v>
      </c>
      <c r="D54" s="50">
        <v>74.646159097999998</v>
      </c>
      <c r="E54" s="50">
        <v>80.200943694000003</v>
      </c>
      <c r="F54" s="50">
        <v>84.441130913999999</v>
      </c>
      <c r="G54" s="50">
        <v>88.345650356999997</v>
      </c>
      <c r="H54" s="50">
        <v>96.304068538999985</v>
      </c>
      <c r="I54" s="50">
        <v>107.21999744000001</v>
      </c>
      <c r="N54" s="49"/>
      <c r="O54" s="49"/>
      <c r="P54" s="49"/>
      <c r="Q54" s="49"/>
    </row>
    <row r="55" spans="2:17" ht="14.25" customHeight="1" x14ac:dyDescent="0.25">
      <c r="D55" s="40" t="s">
        <v>47</v>
      </c>
      <c r="E55" s="40" t="s">
        <v>47</v>
      </c>
      <c r="F55" s="40"/>
      <c r="G55" s="40"/>
      <c r="H55" s="40"/>
      <c r="I55" s="40"/>
      <c r="N55" s="49"/>
      <c r="O55" s="49"/>
      <c r="P55" s="49"/>
      <c r="Q55" s="49"/>
    </row>
    <row r="56" spans="2:17" ht="14.25" customHeight="1" x14ac:dyDescent="0.3">
      <c r="B56" s="48"/>
      <c r="C56" s="45" t="s">
        <v>54</v>
      </c>
      <c r="D56" s="44">
        <v>-7.940003204000007</v>
      </c>
      <c r="E56" s="44">
        <v>-5.9041270020000098</v>
      </c>
      <c r="F56" s="44">
        <v>-6.643478935999994</v>
      </c>
      <c r="G56" s="44">
        <v>-6.531661346000007</v>
      </c>
      <c r="H56" s="44">
        <v>-7.7431787870000051</v>
      </c>
      <c r="I56" s="44">
        <v>-7.4550261789999865</v>
      </c>
      <c r="N56" s="49"/>
      <c r="O56" s="49"/>
      <c r="P56" s="49"/>
      <c r="Q56" s="49"/>
    </row>
    <row r="57" spans="2:17" ht="14.25" customHeight="1" x14ac:dyDescent="0.3">
      <c r="B57" s="46"/>
      <c r="C57" s="54"/>
      <c r="D57" s="54"/>
      <c r="E57" s="54"/>
      <c r="F57" s="54"/>
      <c r="G57" s="43"/>
      <c r="H57" s="54"/>
      <c r="I57" s="54"/>
      <c r="N57" s="49"/>
      <c r="O57" s="49"/>
      <c r="P57" s="49"/>
      <c r="Q57" s="49"/>
    </row>
    <row r="58" spans="2:17" ht="14.25" customHeight="1" x14ac:dyDescent="0.25">
      <c r="D58" t="s">
        <v>47</v>
      </c>
      <c r="E58" t="s">
        <v>47</v>
      </c>
      <c r="F58" t="s">
        <v>47</v>
      </c>
      <c r="G58" s="42"/>
      <c r="N58" s="49"/>
      <c r="O58" s="49"/>
      <c r="P58" s="49"/>
      <c r="Q58" s="49"/>
    </row>
    <row r="59" spans="2:17" ht="14.25" customHeight="1" x14ac:dyDescent="0.3">
      <c r="B59" s="48"/>
      <c r="C59" s="41"/>
      <c r="D59" s="41">
        <v>2023</v>
      </c>
      <c r="E59" s="41">
        <v>2024</v>
      </c>
      <c r="F59" s="41">
        <v>2025</v>
      </c>
      <c r="G59" s="41">
        <v>2026</v>
      </c>
      <c r="H59" s="41">
        <v>2027</v>
      </c>
      <c r="I59" s="61">
        <v>2028</v>
      </c>
      <c r="N59" s="49"/>
      <c r="O59" s="49"/>
      <c r="P59" s="49"/>
      <c r="Q59" s="49"/>
    </row>
    <row r="60" spans="2:17" ht="14.25" customHeight="1" x14ac:dyDescent="0.3">
      <c r="B60" s="48" t="s">
        <v>59</v>
      </c>
      <c r="C60" t="s">
        <v>56</v>
      </c>
      <c r="D60" s="40">
        <v>11.291470428</v>
      </c>
      <c r="E60" s="40">
        <v>13.224996763</v>
      </c>
      <c r="F60" s="40">
        <v>15.628851098</v>
      </c>
      <c r="G60" s="47">
        <v>19.350525589</v>
      </c>
      <c r="H60" s="40">
        <v>20.132590681</v>
      </c>
      <c r="I60" s="40">
        <v>22.545235116000001</v>
      </c>
      <c r="N60" s="49"/>
      <c r="O60" s="49"/>
      <c r="P60" s="49"/>
      <c r="Q60" s="49"/>
    </row>
    <row r="61" spans="2:17" ht="14.25" customHeight="1" x14ac:dyDescent="0.25">
      <c r="C61" t="s">
        <v>75</v>
      </c>
      <c r="D61" s="40">
        <v>0</v>
      </c>
      <c r="E61" s="40">
        <v>0</v>
      </c>
      <c r="F61" s="40">
        <v>0</v>
      </c>
      <c r="G61" s="47">
        <v>3.2608899739999999</v>
      </c>
      <c r="H61" s="40">
        <v>4.3139930460000002</v>
      </c>
      <c r="I61" s="40">
        <v>11.515648759999999</v>
      </c>
      <c r="N61" s="49"/>
      <c r="O61" s="49"/>
      <c r="P61" s="49"/>
      <c r="Q61" s="49"/>
    </row>
    <row r="62" spans="2:17" ht="14.25" customHeight="1" x14ac:dyDescent="0.25">
      <c r="C62" t="s">
        <v>43</v>
      </c>
      <c r="D62" s="40">
        <v>1.0131211377296199E-2</v>
      </c>
      <c r="E62" s="40">
        <v>0.81323965123169384</v>
      </c>
      <c r="F62" s="40">
        <v>0.81583001777702535</v>
      </c>
      <c r="G62" s="47">
        <v>0.82014729535257769</v>
      </c>
      <c r="H62" s="40">
        <v>1.2230254804029459</v>
      </c>
      <c r="I62" s="40">
        <v>1.4287818505036822</v>
      </c>
      <c r="N62" s="49"/>
      <c r="O62" s="49"/>
      <c r="P62" s="49"/>
      <c r="Q62" s="49"/>
    </row>
    <row r="63" spans="2:17" ht="14.25" customHeight="1" x14ac:dyDescent="0.25">
      <c r="C63" t="s">
        <v>58</v>
      </c>
      <c r="D63" s="40">
        <v>24.521823198622705</v>
      </c>
      <c r="E63" s="40">
        <v>27.646954838768306</v>
      </c>
      <c r="F63" s="40">
        <v>29.019454032222974</v>
      </c>
      <c r="G63" s="47">
        <v>30.390810674647422</v>
      </c>
      <c r="H63" s="40">
        <v>35.259356229597053</v>
      </c>
      <c r="I63" s="40">
        <v>27.925524459496316</v>
      </c>
      <c r="N63" s="49"/>
      <c r="O63" s="49"/>
      <c r="P63" s="49"/>
      <c r="Q63" s="49"/>
    </row>
    <row r="64" spans="2:17" ht="14.25" customHeight="1" x14ac:dyDescent="0.25">
      <c r="C64" s="53" t="s">
        <v>46</v>
      </c>
      <c r="D64" s="52">
        <v>35.823424838000001</v>
      </c>
      <c r="E64" s="52">
        <v>41.685191252999999</v>
      </c>
      <c r="F64" s="52">
        <v>45.464135147999997</v>
      </c>
      <c r="G64" s="52">
        <v>53.822373533000004</v>
      </c>
      <c r="H64" s="52">
        <v>60.928965437000002</v>
      </c>
      <c r="I64" s="52">
        <v>63.415190185999997</v>
      </c>
      <c r="N64" s="49"/>
      <c r="O64" s="49"/>
      <c r="P64" s="49"/>
      <c r="Q64" s="49"/>
    </row>
    <row r="65" spans="2:17" ht="14.25" customHeight="1" x14ac:dyDescent="0.25">
      <c r="D65" s="40" t="s">
        <v>47</v>
      </c>
      <c r="E65" s="40" t="s">
        <v>47</v>
      </c>
      <c r="F65" s="40" t="s">
        <v>47</v>
      </c>
      <c r="G65" s="40"/>
      <c r="H65" s="40"/>
      <c r="I65" s="40"/>
      <c r="N65" s="49"/>
      <c r="O65" s="49"/>
      <c r="P65" s="49"/>
      <c r="Q65" s="49"/>
    </row>
    <row r="66" spans="2:17" ht="14.25" customHeight="1" x14ac:dyDescent="0.25">
      <c r="C66" t="s">
        <v>48</v>
      </c>
      <c r="D66" s="40">
        <v>-5.3779343E-2</v>
      </c>
      <c r="E66" s="40">
        <v>-6.6986564999999998E-2</v>
      </c>
      <c r="F66" s="40">
        <v>-0.11805631599999999</v>
      </c>
      <c r="G66" s="40">
        <v>-9.8332363000000006E-2</v>
      </c>
      <c r="H66" s="40">
        <v>-0.45776659400000003</v>
      </c>
      <c r="I66" s="40">
        <v>0</v>
      </c>
      <c r="N66" s="49"/>
      <c r="O66" s="49"/>
      <c r="P66" s="49"/>
      <c r="Q66" s="49"/>
    </row>
    <row r="67" spans="2:17" ht="14.25" customHeight="1" x14ac:dyDescent="0.25">
      <c r="C67" t="s">
        <v>49</v>
      </c>
      <c r="D67" s="40">
        <v>24.176306250000003</v>
      </c>
      <c r="E67" s="40">
        <v>25.442139730000001</v>
      </c>
      <c r="F67" s="40">
        <v>27.328541430000001</v>
      </c>
      <c r="G67" s="40">
        <v>29.252979779999997</v>
      </c>
      <c r="H67" s="40">
        <v>35.24890663</v>
      </c>
      <c r="I67" s="40">
        <v>37.010656130000001</v>
      </c>
      <c r="N67" s="49"/>
      <c r="O67" s="49"/>
      <c r="P67" s="49"/>
      <c r="Q67" s="49"/>
    </row>
    <row r="68" spans="2:17" ht="14.25" customHeight="1" x14ac:dyDescent="0.25">
      <c r="C68" t="s">
        <v>50</v>
      </c>
      <c r="D68" s="40">
        <v>4.4000000000000004</v>
      </c>
      <c r="E68" s="40">
        <v>5.5</v>
      </c>
      <c r="F68" s="40">
        <v>7.2735409999999998</v>
      </c>
      <c r="G68" s="40">
        <v>9.0470819999999996</v>
      </c>
      <c r="H68" s="40">
        <v>11.654928999999999</v>
      </c>
      <c r="I68" s="40">
        <v>14.269496999999999</v>
      </c>
      <c r="N68" s="49"/>
      <c r="O68" s="49"/>
      <c r="P68" s="49"/>
      <c r="Q68" s="49"/>
    </row>
    <row r="69" spans="2:17" ht="14.25" customHeight="1" x14ac:dyDescent="0.25">
      <c r="C69" t="s">
        <v>51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N69" s="49"/>
      <c r="O69" s="49"/>
      <c r="P69" s="49"/>
      <c r="Q69" s="49"/>
    </row>
    <row r="70" spans="2:17" ht="14.25" customHeight="1" x14ac:dyDescent="0.25">
      <c r="C70" t="s">
        <v>52</v>
      </c>
      <c r="D70" s="40">
        <v>15.838059210000001</v>
      </c>
      <c r="E70" s="40">
        <v>15.90292576</v>
      </c>
      <c r="F70" s="40">
        <v>15.304032749999999</v>
      </c>
      <c r="G70" s="40">
        <v>14.413331149999999</v>
      </c>
      <c r="H70" s="40">
        <v>13.8490413</v>
      </c>
      <c r="I70" s="40">
        <v>13.28991976</v>
      </c>
      <c r="N70" s="49"/>
      <c r="O70" s="49"/>
      <c r="P70" s="49"/>
      <c r="Q70" s="49"/>
    </row>
    <row r="71" spans="2:17" ht="14.25" customHeight="1" x14ac:dyDescent="0.25">
      <c r="C71" s="51" t="s">
        <v>53</v>
      </c>
      <c r="D71" s="50">
        <v>44.360586117000011</v>
      </c>
      <c r="E71" s="50">
        <v>46.778078925000003</v>
      </c>
      <c r="F71" s="50">
        <v>49.788058864</v>
      </c>
      <c r="G71" s="50">
        <v>52.615060566999993</v>
      </c>
      <c r="H71" s="50">
        <v>60.295110335999993</v>
      </c>
      <c r="I71" s="50">
        <v>64.570072890000006</v>
      </c>
      <c r="N71" s="49"/>
      <c r="O71" s="49"/>
      <c r="P71" s="49"/>
      <c r="Q71" s="49"/>
    </row>
    <row r="72" spans="2:17" ht="14.25" customHeight="1" x14ac:dyDescent="0.25">
      <c r="D72" s="40" t="s">
        <v>47</v>
      </c>
      <c r="E72" s="40" t="s">
        <v>47</v>
      </c>
      <c r="F72" s="40"/>
      <c r="G72" s="40"/>
      <c r="H72" s="40"/>
      <c r="I72" s="40"/>
      <c r="N72" s="49"/>
      <c r="O72" s="49"/>
      <c r="P72" s="49"/>
      <c r="Q72" s="49"/>
    </row>
    <row r="73" spans="2:17" ht="14.25" customHeight="1" x14ac:dyDescent="0.3">
      <c r="B73" s="48"/>
      <c r="C73" s="45" t="s">
        <v>54</v>
      </c>
      <c r="D73" s="44">
        <v>8.53716127900001</v>
      </c>
      <c r="E73" s="44">
        <v>5.0928876720000034</v>
      </c>
      <c r="F73" s="44">
        <v>4.323923716000003</v>
      </c>
      <c r="G73" s="44">
        <v>-1.2073129660000106</v>
      </c>
      <c r="H73" s="44">
        <v>-0.63385510100000886</v>
      </c>
      <c r="I73" s="44">
        <v>1.1548827040000091</v>
      </c>
      <c r="N73" s="49"/>
      <c r="O73" s="49"/>
      <c r="P73" s="49"/>
      <c r="Q73" s="49"/>
    </row>
    <row r="74" spans="2:17" ht="14.25" customHeight="1" x14ac:dyDescent="0.3">
      <c r="B74" s="46"/>
      <c r="C74" s="54"/>
      <c r="D74" s="54" t="s">
        <v>47</v>
      </c>
      <c r="E74" s="54" t="s">
        <v>47</v>
      </c>
      <c r="F74" s="54" t="s">
        <v>47</v>
      </c>
      <c r="G74" s="43"/>
      <c r="H74" s="54"/>
      <c r="I74" s="54"/>
      <c r="N74" s="49"/>
      <c r="O74" s="49"/>
      <c r="P74" s="49"/>
      <c r="Q74" s="49"/>
    </row>
    <row r="75" spans="2:17" ht="14.25" customHeight="1" x14ac:dyDescent="0.3">
      <c r="B75" s="48"/>
      <c r="G75" s="42"/>
      <c r="N75" s="49"/>
      <c r="O75" s="49"/>
      <c r="P75" s="49"/>
      <c r="Q75" s="49"/>
    </row>
    <row r="76" spans="2:17" ht="14.25" customHeight="1" x14ac:dyDescent="0.25">
      <c r="C76" s="41"/>
      <c r="D76" s="41">
        <v>2023</v>
      </c>
      <c r="E76" s="41">
        <v>2024</v>
      </c>
      <c r="F76" s="41">
        <v>2025</v>
      </c>
      <c r="G76" s="41">
        <v>2026</v>
      </c>
      <c r="H76" s="41">
        <v>2027</v>
      </c>
      <c r="I76" s="61">
        <v>2028</v>
      </c>
      <c r="N76" s="49"/>
      <c r="O76" s="49"/>
      <c r="P76" s="49"/>
      <c r="Q76" s="49"/>
    </row>
    <row r="77" spans="2:17" ht="14.25" customHeight="1" x14ac:dyDescent="0.3">
      <c r="B77" s="48" t="s">
        <v>61</v>
      </c>
      <c r="C77" t="s">
        <v>62</v>
      </c>
      <c r="D77" s="40">
        <v>153.26217041999999</v>
      </c>
      <c r="E77" s="40">
        <v>160.17322066300002</v>
      </c>
      <c r="F77" s="40">
        <v>177.148788637</v>
      </c>
      <c r="G77" s="40">
        <v>192.17418053099999</v>
      </c>
      <c r="H77" s="40">
        <v>198.22692029500001</v>
      </c>
      <c r="I77" s="40">
        <v>215.094539475</v>
      </c>
      <c r="L77" t="s">
        <v>60</v>
      </c>
      <c r="N77" s="49"/>
      <c r="O77" s="49"/>
      <c r="P77" s="49"/>
      <c r="Q77" s="49"/>
    </row>
    <row r="78" spans="2:17" ht="14.25" customHeight="1" x14ac:dyDescent="0.3">
      <c r="B78" s="48"/>
      <c r="C78" t="s">
        <v>75</v>
      </c>
      <c r="D78" s="40">
        <v>1.9400000000000001E-5</v>
      </c>
      <c r="E78" s="40">
        <v>1.040981733</v>
      </c>
      <c r="F78" s="40">
        <v>1.8958851249999999</v>
      </c>
      <c r="G78" s="40">
        <v>5.5687367840000004</v>
      </c>
      <c r="H78" s="40">
        <v>17.782204795000002</v>
      </c>
      <c r="I78" s="40">
        <v>34.026774142000001</v>
      </c>
      <c r="J78" s="40"/>
      <c r="N78" s="49"/>
      <c r="O78" s="49"/>
      <c r="P78" s="49"/>
      <c r="Q78" s="49"/>
    </row>
    <row r="79" spans="2:17" ht="14.25" customHeight="1" x14ac:dyDescent="0.3">
      <c r="B79" s="48"/>
      <c r="C79" t="s">
        <v>43</v>
      </c>
      <c r="D79" s="40">
        <v>5.6157789863772969</v>
      </c>
      <c r="E79" s="40">
        <v>10.339239651231694</v>
      </c>
      <c r="F79" s="40">
        <v>11.579656681527025</v>
      </c>
      <c r="G79" s="40">
        <v>13.790147295352577</v>
      </c>
      <c r="H79" s="40">
        <v>16.95302548040295</v>
      </c>
      <c r="I79" s="40">
        <v>19.052781850503685</v>
      </c>
      <c r="J79" s="40"/>
      <c r="N79" s="49"/>
      <c r="O79" s="49"/>
      <c r="P79" s="49"/>
      <c r="Q79" s="49"/>
    </row>
    <row r="80" spans="2:17" ht="14.25" customHeight="1" x14ac:dyDescent="0.3">
      <c r="B80" s="48"/>
      <c r="C80" t="s">
        <v>45</v>
      </c>
      <c r="D80" s="40">
        <v>237.66616037862269</v>
      </c>
      <c r="E80" s="40">
        <v>241.70199794876828</v>
      </c>
      <c r="F80" s="40">
        <v>242.83603086222297</v>
      </c>
      <c r="G80" s="40">
        <v>246.80093275464742</v>
      </c>
      <c r="H80" s="40">
        <v>252.89375478959707</v>
      </c>
      <c r="I80" s="40">
        <v>242.3142923894963</v>
      </c>
      <c r="J80" s="40"/>
      <c r="N80" s="49"/>
      <c r="O80" s="49"/>
      <c r="P80" s="49"/>
      <c r="Q80" s="49"/>
    </row>
    <row r="81" spans="2:17" ht="14.25" customHeight="1" x14ac:dyDescent="0.3">
      <c r="B81" s="48"/>
      <c r="C81" s="53" t="s">
        <v>46</v>
      </c>
      <c r="D81" s="52">
        <v>396.54412918499997</v>
      </c>
      <c r="E81" s="52">
        <v>413.25543999600001</v>
      </c>
      <c r="F81" s="52">
        <v>433.46036130574998</v>
      </c>
      <c r="G81" s="52">
        <v>458.33399736499996</v>
      </c>
      <c r="H81" s="52">
        <v>485.85590536000007</v>
      </c>
      <c r="I81" s="52">
        <v>510.48838785699996</v>
      </c>
      <c r="J81" s="40"/>
      <c r="N81" s="49"/>
      <c r="O81" s="49"/>
      <c r="P81" s="49"/>
      <c r="Q81" s="49"/>
    </row>
    <row r="82" spans="2:17" ht="14.25" customHeight="1" x14ac:dyDescent="0.3">
      <c r="B82" s="48"/>
      <c r="D82" s="40"/>
      <c r="E82" s="40"/>
      <c r="F82" s="40"/>
      <c r="G82" s="40"/>
      <c r="H82" s="40"/>
      <c r="I82" s="40"/>
      <c r="J82" s="40"/>
      <c r="N82" s="49"/>
      <c r="O82" s="49"/>
      <c r="P82" s="49"/>
      <c r="Q82" s="49"/>
    </row>
    <row r="83" spans="2:17" ht="14.25" customHeight="1" x14ac:dyDescent="0.3">
      <c r="B83" s="48"/>
      <c r="C83" t="s">
        <v>48</v>
      </c>
      <c r="D83" s="40">
        <v>219.363740557</v>
      </c>
      <c r="E83" s="40">
        <v>217.92055257500002</v>
      </c>
      <c r="F83" s="40">
        <v>218.813829234</v>
      </c>
      <c r="G83" s="40">
        <v>219.440197377</v>
      </c>
      <c r="H83" s="40">
        <v>219.12696179599999</v>
      </c>
      <c r="I83" s="40">
        <v>219.15128758999998</v>
      </c>
      <c r="N83" s="49"/>
      <c r="O83" s="49"/>
      <c r="P83" s="49"/>
      <c r="Q83" s="49"/>
    </row>
    <row r="84" spans="2:17" ht="14.25" customHeight="1" x14ac:dyDescent="0.3">
      <c r="B84" s="48"/>
      <c r="C84" t="s">
        <v>49</v>
      </c>
      <c r="D84" s="40">
        <v>100.54834790699999</v>
      </c>
      <c r="E84" s="40">
        <v>115.49925667700001</v>
      </c>
      <c r="F84" s="40">
        <v>129.58744811700001</v>
      </c>
      <c r="G84" s="40">
        <v>138.140748492</v>
      </c>
      <c r="H84" s="40">
        <v>154.76759351700002</v>
      </c>
      <c r="I84" s="40">
        <v>167.90491378300001</v>
      </c>
      <c r="J84" s="40"/>
      <c r="N84" s="49"/>
      <c r="O84" s="49"/>
      <c r="P84" s="49"/>
      <c r="Q84" s="49"/>
    </row>
    <row r="85" spans="2:17" ht="14.25" customHeight="1" x14ac:dyDescent="0.3">
      <c r="B85" s="48"/>
      <c r="C85" t="s">
        <v>50</v>
      </c>
      <c r="D85" s="40">
        <v>8.1037999999999997</v>
      </c>
      <c r="E85" s="40">
        <v>10.728733128</v>
      </c>
      <c r="F85" s="40">
        <v>14.262723137</v>
      </c>
      <c r="G85" s="40">
        <v>18.264273068000001</v>
      </c>
      <c r="H85" s="40">
        <v>23.380129</v>
      </c>
      <c r="I85" s="40">
        <v>29.730696999999999</v>
      </c>
      <c r="J85" s="40"/>
      <c r="N85" s="49"/>
      <c r="O85" s="49"/>
      <c r="P85" s="49"/>
      <c r="Q85" s="49"/>
    </row>
    <row r="86" spans="2:17" ht="14.25" customHeight="1" x14ac:dyDescent="0.3">
      <c r="B86" s="48"/>
      <c r="C86" t="s">
        <v>51</v>
      </c>
      <c r="D86" s="40">
        <v>80.934781399999991</v>
      </c>
      <c r="E86" s="40">
        <v>82.272315489999997</v>
      </c>
      <c r="F86" s="40">
        <v>80.063354400000009</v>
      </c>
      <c r="G86" s="40">
        <v>79.814688579999995</v>
      </c>
      <c r="H86" s="40">
        <v>79.525918770000004</v>
      </c>
      <c r="I86" s="40">
        <v>78.845838549999996</v>
      </c>
      <c r="J86" s="40"/>
      <c r="N86" s="49"/>
      <c r="O86" s="49"/>
      <c r="P86" s="49"/>
      <c r="Q86" s="49"/>
    </row>
    <row r="87" spans="2:17" ht="14.25" customHeight="1" x14ac:dyDescent="0.3">
      <c r="B87" s="48"/>
      <c r="C87" t="s">
        <v>52</v>
      </c>
      <c r="D87" s="40">
        <v>44.275615551000001</v>
      </c>
      <c r="E87" s="40">
        <v>39.783177017</v>
      </c>
      <c r="F87" s="40">
        <v>38.041424176999996</v>
      </c>
      <c r="G87" s="40">
        <v>36.611114856999997</v>
      </c>
      <c r="H87" s="40">
        <v>36.276512758999999</v>
      </c>
      <c r="I87" s="40">
        <v>36.648206185999996</v>
      </c>
      <c r="J87" s="40"/>
      <c r="N87" s="49"/>
      <c r="O87" s="49"/>
      <c r="P87" s="49"/>
      <c r="Q87" s="49"/>
    </row>
    <row r="88" spans="2:17" ht="14.25" customHeight="1" x14ac:dyDescent="0.3">
      <c r="B88" s="48"/>
      <c r="C88" s="51" t="s">
        <v>53</v>
      </c>
      <c r="D88" s="50">
        <v>453.22628541500001</v>
      </c>
      <c r="E88" s="50">
        <v>466.20403488700003</v>
      </c>
      <c r="F88" s="50">
        <v>480.76877906500005</v>
      </c>
      <c r="G88" s="50">
        <v>492.27102237400004</v>
      </c>
      <c r="H88" s="50">
        <v>513.07711584200001</v>
      </c>
      <c r="I88" s="50">
        <v>532.28094310900008</v>
      </c>
      <c r="J88" s="40"/>
      <c r="N88" s="49"/>
      <c r="O88" s="49"/>
      <c r="P88" s="49"/>
      <c r="Q88" s="49"/>
    </row>
    <row r="89" spans="2:17" ht="14.25" customHeight="1" x14ac:dyDescent="0.3">
      <c r="B89" s="48"/>
      <c r="D89" s="40"/>
      <c r="E89" s="40"/>
      <c r="F89" s="40"/>
      <c r="G89" s="40"/>
      <c r="H89" s="40"/>
      <c r="I89" s="40"/>
      <c r="J89" s="40"/>
      <c r="N89" s="49"/>
      <c r="O89" s="49"/>
      <c r="P89" s="49"/>
      <c r="Q89" s="49"/>
    </row>
    <row r="90" spans="2:17" ht="14.25" customHeight="1" x14ac:dyDescent="0.3">
      <c r="B90" s="48"/>
      <c r="C90" s="79" t="s">
        <v>63</v>
      </c>
      <c r="D90" s="80">
        <v>56.682156230000032</v>
      </c>
      <c r="E90" s="80">
        <v>52.948594891000027</v>
      </c>
      <c r="F90" s="80">
        <v>47.308417759250062</v>
      </c>
      <c r="G90" s="80">
        <v>33.937025009000081</v>
      </c>
      <c r="H90" s="80">
        <v>27.221210481999947</v>
      </c>
      <c r="I90" s="80">
        <v>21.792555252000113</v>
      </c>
    </row>
    <row r="91" spans="2:17" ht="13.9" customHeight="1" x14ac:dyDescent="0.3">
      <c r="B91" s="46"/>
      <c r="C91" s="54"/>
      <c r="D91" s="54"/>
      <c r="E91" s="54"/>
      <c r="F91" s="54"/>
      <c r="G91" s="43"/>
      <c r="H91" s="54"/>
      <c r="I91" s="54"/>
      <c r="J91" s="40"/>
    </row>
  </sheetData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nsitivity xmlns="4b02223f-79db-47c0-b5e8-5ec0321a0115" xsi:nil="true"/>
    <_dlc_DocId xmlns="98112996-64fd-402b-9c86-8e61787f30ff">ARBEIDSROM-633-44705</_dlc_DocId>
    <_dlc_DocIdUrl xmlns="98112996-64fd-402b-9c86-8e61787f30ff">
      <Url>http://samhandling.statnett.no/PlanOgAnalyse/_layouts/15/DocIdRedir.aspx?ID=ARBEIDSROM-633-44705</Url>
      <Description>ARBEIDSROM-633-44705</Description>
    </_dlc_DocIdUrl>
    <SharedWithUsers xmlns="98112996-64fd-402b-9c86-8e61787f30ff">
      <UserInfo>
        <DisplayName>Langsiktig Markedsanalyse_fag-medlemmer</DisplayName>
        <AccountId>8</AccountId>
        <AccountType/>
      </UserInfo>
    </SharedWithUsers>
    <lcf76f155ced4ddcb4097134ff3c332f xmlns="8ce9d2f1-ee31-4552-9815-0567a4ed2dc8">
      <Terms xmlns="http://schemas.microsoft.com/office/infopath/2007/PartnerControls"/>
    </lcf76f155ced4ddcb4097134ff3c332f>
    <TaxCatchAll xmlns="98112996-64fd-402b-9c86-8e61787f30f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8CD2CCE0047E4083BC4AEF1F39061E" ma:contentTypeVersion="20" ma:contentTypeDescription="Create a new document." ma:contentTypeScope="" ma:versionID="4d63c9404fc18d88167403d6663f113d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2f930425eb83b9f8a97a7bfde9a108ab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2:TaxCatchAll" minOccurs="0"/>
                <xsd:element ref="ns4:lcf76f155ced4ddcb4097134ff3c332f" minOccurs="0"/>
                <xsd:element ref="ns4:MediaLengthInSecond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720d71-7ee9-44d4-bd3c-41d97e9fb741}" ma:internalName="TaxCatchAll" ma:showField="CatchAllData" ma:web="98112996-64fd-402b-9c86-8e61787f30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a8cafb89-d1b3-4155-81e5-ef749a9dca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87F187-9DB4-430E-8D1D-F0F94DE7A73F}">
  <ds:schemaRefs>
    <ds:schemaRef ds:uri="http://schemas.microsoft.com/office/2006/metadata/properties"/>
    <ds:schemaRef ds:uri="http://schemas.microsoft.com/office/infopath/2007/PartnerControls"/>
    <ds:schemaRef ds:uri="4b02223f-79db-47c0-b5e8-5ec0321a0115"/>
    <ds:schemaRef ds:uri="98112996-64fd-402b-9c86-8e61787f30ff"/>
    <ds:schemaRef ds:uri="8ce9d2f1-ee31-4552-9815-0567a4ed2dc8"/>
  </ds:schemaRefs>
</ds:datastoreItem>
</file>

<file path=customXml/itemProps3.xml><?xml version="1.0" encoding="utf-8"?>
<ds:datastoreItem xmlns:ds="http://schemas.openxmlformats.org/officeDocument/2006/customXml" ds:itemID="{EB5CCBEE-CAF2-467F-8318-FB9D629A60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112996-64fd-402b-9c86-8e61787f30ff"/>
    <ds:schemaRef ds:uri="4b02223f-79db-47c0-b5e8-5ec0321a0115"/>
    <ds:schemaRef ds:uri="8ce9d2f1-ee31-4552-9815-0567a4ed2d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1C9AF40-C0C2-401C-AC51-97EB0459E5C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Info</vt:lpstr>
      <vt:lpstr>Brenselspriser og CO2</vt:lpstr>
      <vt:lpstr>Kraftpriser_Europa</vt:lpstr>
      <vt:lpstr>Kraftpriser_Norden</vt:lpstr>
      <vt:lpstr>Forbruk og produksjon Norden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Dalibor Vagner</cp:lastModifiedBy>
  <cp:revision/>
  <dcterms:created xsi:type="dcterms:W3CDTF">2018-12-12T12:06:55Z</dcterms:created>
  <dcterms:modified xsi:type="dcterms:W3CDTF">2023-09-01T07:26:20Z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0x010100E98CD2CCE0047E4083BC4AEF1F39061E</vt:lpwstr>
  </property>
  <property fmtid="{D5CDD505-2E9C-101B-9397-08002B2CF9AE}" pid="3" name="_dlc_DocIdItemGuid">
    <vt:lpwstr>cbcbba32-b0ea-456c-9282-7ceabdb02717</vt:lpwstr>
  </property>
  <property fmtid="{D5CDD505-2E9C-101B-9397-08002B2CF9AE}" pid="4" name="MediaServiceImageTags">
    <vt:lpwstr/>
  </property>
  <property fmtid="{D5CDD505-2E9C-101B-9397-08002B2CF9AE}" pid="5" name="MSIP_Label_82ce82a2-c9dc-484b-9d3f-6e6f4582d96b_Enabled">
    <vt:lpwstr>true</vt:lpwstr>
  </property>
  <property fmtid="{D5CDD505-2E9C-101B-9397-08002B2CF9AE}" pid="6" name="MSIP_Label_82ce82a2-c9dc-484b-9d3f-6e6f4582d96b_SetDate">
    <vt:lpwstr>2023-09-01T07:26:20Z</vt:lpwstr>
  </property>
  <property fmtid="{D5CDD505-2E9C-101B-9397-08002B2CF9AE}" pid="7" name="MSIP_Label_82ce82a2-c9dc-484b-9d3f-6e6f4582d96b_Method">
    <vt:lpwstr>Privileged</vt:lpwstr>
  </property>
  <property fmtid="{D5CDD505-2E9C-101B-9397-08002B2CF9AE}" pid="8" name="MSIP_Label_82ce82a2-c9dc-484b-9d3f-6e6f4582d96b_Name">
    <vt:lpwstr>Statnett åpen_0</vt:lpwstr>
  </property>
  <property fmtid="{D5CDD505-2E9C-101B-9397-08002B2CF9AE}" pid="9" name="MSIP_Label_82ce82a2-c9dc-484b-9d3f-6e6f4582d96b_SiteId">
    <vt:lpwstr>a8d61462-f252-44b2-bf6a-d7231960c041</vt:lpwstr>
  </property>
  <property fmtid="{D5CDD505-2E9C-101B-9397-08002B2CF9AE}" pid="10" name="MSIP_Label_82ce82a2-c9dc-484b-9d3f-6e6f4582d96b_ActionId">
    <vt:lpwstr>a86623b3-258f-42be-ba0f-28a4e9e8fa52</vt:lpwstr>
  </property>
  <property fmtid="{D5CDD505-2E9C-101B-9397-08002B2CF9AE}" pid="11" name="MSIP_Label_82ce82a2-c9dc-484b-9d3f-6e6f4582d96b_ContentBits">
    <vt:lpwstr>1</vt:lpwstr>
  </property>
</Properties>
</file>